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FF961F8-DEAB-45BA-9423-26EF16F9FC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definedNames>
    <definedName name="_Hlk14532974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I16" i="1"/>
  <c r="AI15" i="1"/>
  <c r="AI14" i="1"/>
  <c r="AI13" i="1"/>
  <c r="AI12" i="1"/>
  <c r="AI11" i="1"/>
  <c r="AI10" i="1"/>
  <c r="AI9" i="1"/>
  <c r="AI8" i="1"/>
  <c r="AI7" i="1"/>
  <c r="AM6" i="1"/>
  <c r="AI6" i="1"/>
  <c r="AI5" i="1"/>
  <c r="AI4" i="1"/>
  <c r="AI17" i="1" l="1"/>
</calcChain>
</file>

<file path=xl/sharedStrings.xml><?xml version="1.0" encoding="utf-8"?>
<sst xmlns="http://schemas.openxmlformats.org/spreadsheetml/2006/main" count="27" uniqueCount="26">
  <si>
    <t>Адреса МКД</t>
  </si>
  <si>
    <t>резерв</t>
  </si>
  <si>
    <t>аренда 1</t>
  </si>
  <si>
    <t>аренда 2</t>
  </si>
  <si>
    <t>аренда 3</t>
  </si>
  <si>
    <t>Площадь жилых</t>
  </si>
  <si>
    <t>итого нарастающим итогом с начала года</t>
  </si>
  <si>
    <t>Размер резерва (руб/кв.м.), аренды (руб.)</t>
  </si>
  <si>
    <t>Итого по дому</t>
  </si>
  <si>
    <t>Снятие средств (ремонт швов - )</t>
  </si>
  <si>
    <t xml:space="preserve">Договор 7/22 от 30.05.2022 (швы  70 п.м.) </t>
  </si>
  <si>
    <t>ВО-23</t>
  </si>
  <si>
    <t>Договор 18-21 от 01.02.2023 Максима</t>
  </si>
  <si>
    <t>Доп.соглашение от 01.02.2023 Орион-телеком</t>
  </si>
  <si>
    <r>
      <t>Договор 15/23 от 22.05.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</si>
  <si>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Снятие средств  Ремонт примыканий к вентиляционным шахтам -18 м.кв.</t>
  </si>
  <si>
    <r>
      <t>Договор 21-07-23 от 05.07.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</si>
  <si>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Снятие средств  Ремонт межпанельных швов -21 п.м.</t>
  </si>
  <si>
    <t xml:space="preserve">Договор 05/23/0706 от 29.12.2023 Ростелеком с 01.01.2024               </t>
  </si>
  <si>
    <t xml:space="preserve">Снятие средств  замена оконного блока над козырьком  3-го под </t>
  </si>
  <si>
    <r>
      <t>Доп.соглаш от 07.08.2024 к Договор 12/24 от 03.06.</t>
    </r>
    <r>
      <rPr>
        <sz val="11"/>
        <color rgb="FFFF0000"/>
        <rFont val="Calibri"/>
        <family val="2"/>
        <charset val="204"/>
        <scheme val="minor"/>
      </rPr>
      <t xml:space="preserve">2024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</si>
  <si>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Снятие средств  Ремонт входных козырьков 1-3 под.</t>
  </si>
  <si>
    <r>
      <t>Договор 12/24 от 03.06.</t>
    </r>
    <r>
      <rPr>
        <sz val="11"/>
        <color rgb="FFFF0000"/>
        <rFont val="Calibri"/>
        <family val="2"/>
        <charset val="204"/>
        <scheme val="minor"/>
      </rPr>
      <t xml:space="preserve">2024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</si>
  <si>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Снятие средств  Ремонт межпанельных швов -42 п.м.</t>
  </si>
  <si>
    <r>
      <t>Договор 7/24 от 15.05.</t>
    </r>
    <r>
      <rPr>
        <sz val="11"/>
        <color rgb="FFFF0000"/>
        <rFont val="Calibri"/>
        <family val="2"/>
        <charset val="204"/>
        <scheme val="minor"/>
      </rPr>
      <t xml:space="preserve">2024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</si>
  <si>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Средства на текущий ремонт Восточная,23, на 01.02.2025г.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</si>
</sst>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0" xfId="0" applyFill="1"/>
    <xf numFmtId="0" fontId="0" fillId="0" borderId="7" xfId="0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9" xfId="0" applyFont="1" applyBorder="1"/>
    <xf numFmtId="0" fontId="0" fillId="0" borderId="20" xfId="0" applyBorder="1"/>
    <xf numFmtId="0" fontId="3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0"/>
  <sheetViews>
    <sheetView tabSelected="1" workbookViewId="0">
      <selection activeCell="H13" sqref="H13"/>
    </sheetView>
  </sheetViews>
  <sheetFormatPr defaultRowHeight="15" x14ac:dyDescent="0.25"/>
  <cols>
    <col min="1" max="1" width="19.28515625" customWidth="1"/>
    <col min="2" max="2" width="16.140625" customWidth="1"/>
    <col min="3" max="3" width="15.85546875" customWidth="1"/>
    <col min="4" max="31" width="15.5703125" customWidth="1"/>
    <col min="32" max="32" width="15.5703125" style="28" customWidth="1"/>
    <col min="33" max="34" width="15.5703125" customWidth="1"/>
    <col min="35" max="35" width="20.7109375" customWidth="1"/>
    <col min="37" max="37" width="9.85546875" bestFit="1" customWidth="1"/>
  </cols>
  <sheetData>
    <row r="1" spans="1:39" ht="29.25" customHeight="1" thickBot="1" x14ac:dyDescent="0.3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9" ht="18.75" customHeight="1" x14ac:dyDescent="0.25">
      <c r="A2" s="3" t="s">
        <v>0</v>
      </c>
      <c r="B2" s="4" t="s">
        <v>5</v>
      </c>
      <c r="C2" s="4" t="s">
        <v>7</v>
      </c>
      <c r="D2" s="6">
        <v>2022</v>
      </c>
      <c r="E2" s="6"/>
      <c r="F2" s="6"/>
      <c r="G2" s="6"/>
      <c r="H2" s="6"/>
      <c r="I2" s="6">
        <v>2023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6">
        <v>2024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5">
        <v>2025</v>
      </c>
      <c r="AH2" s="2"/>
      <c r="AI2" s="7" t="s">
        <v>6</v>
      </c>
    </row>
    <row r="3" spans="1:39" s="14" customFormat="1" ht="78" customHeight="1" thickBot="1" x14ac:dyDescent="0.3">
      <c r="A3" s="8"/>
      <c r="B3" s="9"/>
      <c r="C3" s="9"/>
      <c r="D3" s="11">
        <v>8</v>
      </c>
      <c r="E3" s="11">
        <v>9</v>
      </c>
      <c r="F3" s="11">
        <v>10</v>
      </c>
      <c r="G3" s="11">
        <v>11</v>
      </c>
      <c r="H3" s="11">
        <v>12</v>
      </c>
      <c r="I3" s="11">
        <v>1</v>
      </c>
      <c r="J3" s="11">
        <v>2</v>
      </c>
      <c r="K3" s="11">
        <v>3</v>
      </c>
      <c r="L3" s="11">
        <v>4</v>
      </c>
      <c r="M3" s="11">
        <v>5</v>
      </c>
      <c r="N3" s="11">
        <v>6</v>
      </c>
      <c r="O3" s="11">
        <v>7</v>
      </c>
      <c r="P3" s="11">
        <v>8</v>
      </c>
      <c r="Q3" s="11">
        <v>9</v>
      </c>
      <c r="R3" s="11">
        <v>10</v>
      </c>
      <c r="S3" s="11">
        <v>11</v>
      </c>
      <c r="T3" s="11">
        <v>12</v>
      </c>
      <c r="U3" s="11">
        <v>1</v>
      </c>
      <c r="V3" s="11">
        <v>2</v>
      </c>
      <c r="W3" s="11">
        <v>3</v>
      </c>
      <c r="X3" s="11">
        <v>4</v>
      </c>
      <c r="Y3" s="11">
        <v>5</v>
      </c>
      <c r="Z3" s="11">
        <v>6</v>
      </c>
      <c r="AA3" s="11">
        <v>7</v>
      </c>
      <c r="AB3" s="11">
        <v>8</v>
      </c>
      <c r="AC3" s="11">
        <v>9</v>
      </c>
      <c r="AD3" s="11">
        <v>10</v>
      </c>
      <c r="AE3" s="11">
        <v>11</v>
      </c>
      <c r="AF3" s="12">
        <v>12</v>
      </c>
      <c r="AG3" s="11">
        <v>1</v>
      </c>
      <c r="AH3" s="11">
        <v>2</v>
      </c>
      <c r="AI3" s="13"/>
    </row>
    <row r="4" spans="1:39" ht="21" customHeight="1" x14ac:dyDescent="0.3">
      <c r="A4" s="15" t="s">
        <v>11</v>
      </c>
      <c r="B4" s="16">
        <v>2977.2</v>
      </c>
      <c r="C4" s="16"/>
      <c r="D4" s="33">
        <v>11908.8</v>
      </c>
      <c r="E4" s="33">
        <v>11908.8</v>
      </c>
      <c r="F4" s="33">
        <v>11908.8</v>
      </c>
      <c r="G4" s="33">
        <v>11908.8</v>
      </c>
      <c r="H4" s="33">
        <v>11908.8</v>
      </c>
      <c r="I4" s="33">
        <v>11908.8</v>
      </c>
      <c r="J4" s="33">
        <v>11908.8</v>
      </c>
      <c r="K4" s="33">
        <v>11908.8</v>
      </c>
      <c r="L4" s="33">
        <v>11908.8</v>
      </c>
      <c r="M4" s="33">
        <v>11908.8</v>
      </c>
      <c r="N4" s="33">
        <v>11908.8</v>
      </c>
      <c r="O4" s="33">
        <v>11908.8</v>
      </c>
      <c r="P4" s="33">
        <v>11908.8</v>
      </c>
      <c r="Q4" s="33">
        <v>11908.8</v>
      </c>
      <c r="R4" s="33">
        <v>11908.8</v>
      </c>
      <c r="S4" s="33">
        <v>11908.8</v>
      </c>
      <c r="T4" s="33">
        <v>11908.8</v>
      </c>
      <c r="U4" s="33">
        <v>11908.8</v>
      </c>
      <c r="V4" s="33">
        <v>11908.8</v>
      </c>
      <c r="W4" s="33">
        <v>11908.8</v>
      </c>
      <c r="X4" s="33">
        <v>11908.8</v>
      </c>
      <c r="Y4" s="33">
        <v>11908.8</v>
      </c>
      <c r="Z4" s="33">
        <v>11908.8</v>
      </c>
      <c r="AA4" s="33">
        <v>11908.8</v>
      </c>
      <c r="AB4" s="33">
        <v>11908.8</v>
      </c>
      <c r="AC4" s="33">
        <v>11908.8</v>
      </c>
      <c r="AD4" s="33">
        <v>11908.8</v>
      </c>
      <c r="AE4" s="33">
        <v>11908.8</v>
      </c>
      <c r="AF4" s="33">
        <v>11908.8</v>
      </c>
      <c r="AG4" s="33">
        <v>11908.8</v>
      </c>
      <c r="AH4" s="33"/>
      <c r="AI4" s="34">
        <f>SUM(D4:AH4)</f>
        <v>357263.99999999983</v>
      </c>
    </row>
    <row r="5" spans="1:39" ht="18.75" x14ac:dyDescent="0.25">
      <c r="A5" s="17" t="s">
        <v>1</v>
      </c>
      <c r="B5" s="39"/>
      <c r="C5" s="41">
        <v>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  <c r="AG5" s="19"/>
      <c r="AH5" s="19"/>
      <c r="AI5" s="21">
        <f>SUM(D5:AH5)</f>
        <v>0</v>
      </c>
    </row>
    <row r="6" spans="1:39" ht="49.5" customHeight="1" x14ac:dyDescent="0.25">
      <c r="A6" s="17" t="s">
        <v>2</v>
      </c>
      <c r="B6" s="22" t="s">
        <v>12</v>
      </c>
      <c r="C6" s="18"/>
      <c r="D6" s="23"/>
      <c r="E6" s="23"/>
      <c r="F6" s="23"/>
      <c r="G6" s="23"/>
      <c r="H6" s="23"/>
      <c r="I6" s="23"/>
      <c r="J6" s="23"/>
      <c r="K6" s="23">
        <v>238.18</v>
      </c>
      <c r="L6" s="23">
        <v>238.18</v>
      </c>
      <c r="M6" s="23">
        <v>238.18</v>
      </c>
      <c r="N6" s="23">
        <v>238.18</v>
      </c>
      <c r="O6" s="23">
        <v>238.18</v>
      </c>
      <c r="P6" s="23">
        <v>238.18</v>
      </c>
      <c r="Q6" s="23">
        <v>238.18</v>
      </c>
      <c r="R6" s="23">
        <v>238.18</v>
      </c>
      <c r="S6" s="23">
        <v>238.18</v>
      </c>
      <c r="T6" s="23">
        <v>238.18</v>
      </c>
      <c r="U6" s="23">
        <v>238.18</v>
      </c>
      <c r="V6" s="23">
        <v>238.18</v>
      </c>
      <c r="W6" s="23">
        <v>238.18</v>
      </c>
      <c r="X6" s="23"/>
      <c r="Y6" s="23"/>
      <c r="Z6" s="23"/>
      <c r="AA6" s="23"/>
      <c r="AB6" s="23"/>
      <c r="AC6" s="23"/>
      <c r="AD6" s="23"/>
      <c r="AE6" s="23"/>
      <c r="AF6" s="24"/>
      <c r="AG6" s="23"/>
      <c r="AH6" s="23"/>
      <c r="AI6" s="21">
        <f>SUM(D6:AH6)</f>
        <v>3096.3399999999997</v>
      </c>
      <c r="AM6" t="e">
        <f>#REF!</f>
        <v>#REF!</v>
      </c>
    </row>
    <row r="7" spans="1:39" ht="45" x14ac:dyDescent="0.25">
      <c r="A7" s="17" t="s">
        <v>3</v>
      </c>
      <c r="B7" s="22" t="s">
        <v>13</v>
      </c>
      <c r="C7" s="18"/>
      <c r="D7" s="35"/>
      <c r="E7" s="35"/>
      <c r="F7" s="35"/>
      <c r="G7" s="35"/>
      <c r="H7" s="35"/>
      <c r="I7" s="35"/>
      <c r="J7" s="35"/>
      <c r="K7" s="35">
        <v>238.18</v>
      </c>
      <c r="L7" s="35">
        <v>238.18</v>
      </c>
      <c r="M7" s="35">
        <v>238.18</v>
      </c>
      <c r="N7" s="35">
        <v>238.18</v>
      </c>
      <c r="O7" s="35">
        <v>238.18</v>
      </c>
      <c r="P7" s="35">
        <v>238.18</v>
      </c>
      <c r="Q7" s="35">
        <v>238.18</v>
      </c>
      <c r="R7" s="35">
        <v>238.18</v>
      </c>
      <c r="S7" s="35">
        <v>238.18</v>
      </c>
      <c r="T7" s="35">
        <v>238.18</v>
      </c>
      <c r="U7" s="35">
        <v>238.18</v>
      </c>
      <c r="V7" s="35">
        <v>238.18</v>
      </c>
      <c r="W7" s="35">
        <v>238.18</v>
      </c>
      <c r="X7" s="35"/>
      <c r="Y7" s="35"/>
      <c r="Z7" s="35"/>
      <c r="AA7" s="35"/>
      <c r="AB7" s="35"/>
      <c r="AC7" s="35"/>
      <c r="AD7" s="35"/>
      <c r="AE7" s="35"/>
      <c r="AF7" s="40"/>
      <c r="AG7" s="35"/>
      <c r="AH7" s="35"/>
      <c r="AI7" s="21">
        <f>SUM(D7:AH7)</f>
        <v>3096.3399999999997</v>
      </c>
    </row>
    <row r="8" spans="1:39" ht="75" x14ac:dyDescent="0.25">
      <c r="A8" s="17" t="s">
        <v>3</v>
      </c>
      <c r="B8" s="22" t="s">
        <v>18</v>
      </c>
      <c r="C8" s="18">
        <v>238.31800000000001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238.18</v>
      </c>
      <c r="V8" s="23">
        <v>238.18</v>
      </c>
      <c r="W8" s="23">
        <v>238.18</v>
      </c>
      <c r="X8" s="23"/>
      <c r="Y8" s="23"/>
      <c r="Z8" s="23"/>
      <c r="AA8" s="23"/>
      <c r="AB8" s="23"/>
      <c r="AC8" s="23"/>
      <c r="AD8" s="23"/>
      <c r="AE8" s="23"/>
      <c r="AF8" s="24"/>
      <c r="AG8" s="23"/>
      <c r="AH8" s="23"/>
      <c r="AI8" s="21">
        <f>SUM(D8:AH8)</f>
        <v>714.54</v>
      </c>
    </row>
    <row r="9" spans="1:39" ht="18.75" x14ac:dyDescent="0.25">
      <c r="A9" s="17" t="s">
        <v>4</v>
      </c>
      <c r="B9" s="35"/>
      <c r="C9" s="18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3"/>
      <c r="AH9" s="23"/>
      <c r="AI9" s="21">
        <f>SUM(D9:AH9)</f>
        <v>0</v>
      </c>
    </row>
    <row r="10" spans="1:39" ht="18.75" x14ac:dyDescent="0.25">
      <c r="A10" s="29"/>
      <c r="B10" s="1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25"/>
      <c r="AG10" s="31"/>
      <c r="AH10" s="31"/>
      <c r="AI10" s="21">
        <f>SUM(D10:AH10)</f>
        <v>0</v>
      </c>
    </row>
    <row r="11" spans="1:39" ht="75" x14ac:dyDescent="0.25">
      <c r="A11" s="29" t="s">
        <v>19</v>
      </c>
      <c r="B11" s="10" t="s">
        <v>20</v>
      </c>
      <c r="C11" s="30">
        <v>18700</v>
      </c>
      <c r="D11" s="31"/>
      <c r="E11" s="31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>
        <v>18700</v>
      </c>
      <c r="AF11" s="26"/>
      <c r="AG11" s="27"/>
      <c r="AH11" s="27"/>
      <c r="AI11" s="21">
        <f>SUM(D11:AH11)</f>
        <v>18700</v>
      </c>
    </row>
    <row r="12" spans="1:39" ht="45" x14ac:dyDescent="0.25">
      <c r="A12" s="29" t="s">
        <v>21</v>
      </c>
      <c r="B12" s="10" t="s">
        <v>22</v>
      </c>
      <c r="C12" s="30">
        <v>237377.2</v>
      </c>
      <c r="D12" s="31"/>
      <c r="E12" s="31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>
        <v>237377.2</v>
      </c>
      <c r="AF12" s="26"/>
      <c r="AG12" s="27"/>
      <c r="AH12" s="27"/>
      <c r="AI12" s="21">
        <f>SUM(D12:AH12)</f>
        <v>237377.2</v>
      </c>
    </row>
    <row r="13" spans="1:39" ht="60" x14ac:dyDescent="0.25">
      <c r="A13" s="29" t="s">
        <v>23</v>
      </c>
      <c r="B13" s="10" t="s">
        <v>24</v>
      </c>
      <c r="C13" s="30">
        <v>37800</v>
      </c>
      <c r="D13" s="31"/>
      <c r="E13" s="31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>
        <v>37800</v>
      </c>
      <c r="AA13" s="27"/>
      <c r="AB13" s="27"/>
      <c r="AC13" s="27"/>
      <c r="AD13" s="27"/>
      <c r="AE13" s="27"/>
      <c r="AF13" s="26"/>
      <c r="AG13" s="27"/>
      <c r="AH13" s="27"/>
      <c r="AI13" s="21">
        <f>SUM(D13:AH13)</f>
        <v>37800</v>
      </c>
    </row>
    <row r="14" spans="1:39" ht="75" x14ac:dyDescent="0.25">
      <c r="A14" s="29" t="s">
        <v>15</v>
      </c>
      <c r="B14" s="10" t="s">
        <v>16</v>
      </c>
      <c r="C14" s="30">
        <v>45000</v>
      </c>
      <c r="D14" s="31"/>
      <c r="E14" s="31"/>
      <c r="F14" s="27"/>
      <c r="G14" s="27"/>
      <c r="H14" s="27"/>
      <c r="I14" s="27"/>
      <c r="J14" s="27"/>
      <c r="K14" s="27"/>
      <c r="L14" s="27"/>
      <c r="M14" s="27"/>
      <c r="N14" s="27"/>
      <c r="O14" s="27">
        <v>45000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6"/>
      <c r="AG14" s="27"/>
      <c r="AH14" s="27"/>
      <c r="AI14" s="21">
        <f>SUM(D14:AH14)</f>
        <v>45000</v>
      </c>
    </row>
    <row r="15" spans="1:39" ht="60" x14ac:dyDescent="0.25">
      <c r="A15" s="29" t="s">
        <v>17</v>
      </c>
      <c r="B15" s="10" t="s">
        <v>14</v>
      </c>
      <c r="C15" s="30">
        <v>18900</v>
      </c>
      <c r="D15" s="31"/>
      <c r="E15" s="31"/>
      <c r="F15" s="27"/>
      <c r="G15" s="27"/>
      <c r="H15" s="27"/>
      <c r="I15" s="27"/>
      <c r="J15" s="27"/>
      <c r="K15" s="27"/>
      <c r="L15" s="27"/>
      <c r="M15" s="27"/>
      <c r="N15" s="27">
        <v>18900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6"/>
      <c r="AG15" s="27"/>
      <c r="AH15" s="27"/>
      <c r="AI15" s="21">
        <f>SUM(D15:AH15)</f>
        <v>18900</v>
      </c>
    </row>
    <row r="16" spans="1:39" ht="45.75" thickBot="1" x14ac:dyDescent="0.3">
      <c r="A16" s="29" t="s">
        <v>9</v>
      </c>
      <c r="B16" s="10" t="s">
        <v>10</v>
      </c>
      <c r="C16" s="32">
        <v>50150</v>
      </c>
      <c r="D16" s="31"/>
      <c r="E16" s="31"/>
      <c r="F16" s="27">
        <v>50150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6"/>
      <c r="AG16" s="27"/>
      <c r="AH16" s="27"/>
      <c r="AI16" s="36">
        <f>SUM(D16:AH16)</f>
        <v>50150</v>
      </c>
      <c r="AM16" s="42"/>
    </row>
    <row r="17" spans="1:37" ht="21" customHeight="1" thickBot="1" x14ac:dyDescent="0.3">
      <c r="A17" s="43" t="s">
        <v>8</v>
      </c>
      <c r="B17" s="44"/>
      <c r="C17" s="45">
        <f>SUM(C11:C16)</f>
        <v>407927.2</v>
      </c>
      <c r="D17" s="46">
        <f t="shared" ref="D17:K17" si="0">D4+D5+D6+D7+D9-D10-D16</f>
        <v>11908.8</v>
      </c>
      <c r="E17" s="46">
        <f t="shared" si="0"/>
        <v>11908.8</v>
      </c>
      <c r="F17" s="46">
        <f t="shared" si="0"/>
        <v>-38241.199999999997</v>
      </c>
      <c r="G17" s="46">
        <f t="shared" si="0"/>
        <v>11908.8</v>
      </c>
      <c r="H17" s="46">
        <f t="shared" si="0"/>
        <v>11908.8</v>
      </c>
      <c r="I17" s="46">
        <f t="shared" si="0"/>
        <v>11908.8</v>
      </c>
      <c r="J17" s="46">
        <f t="shared" si="0"/>
        <v>11908.8</v>
      </c>
      <c r="K17" s="46">
        <f t="shared" si="0"/>
        <v>12385.16</v>
      </c>
      <c r="L17" s="46">
        <f>L4+L5+L6+L7+L9-L10-L16</f>
        <v>12385.16</v>
      </c>
      <c r="M17" s="46">
        <f>M4+M5+M6+M7+M9-M10-M16</f>
        <v>12385.16</v>
      </c>
      <c r="N17" s="46">
        <f>N4+N5+N6+N7+N9-N10-N16-N15</f>
        <v>-6514.84</v>
      </c>
      <c r="O17" s="46">
        <f t="shared" ref="O17:X17" si="1">O4+O5+O6+O7+O9-O10-O16-O15-O14</f>
        <v>-32614.84</v>
      </c>
      <c r="P17" s="46">
        <f t="shared" si="1"/>
        <v>12385.16</v>
      </c>
      <c r="Q17" s="46">
        <f t="shared" si="1"/>
        <v>12385.16</v>
      </c>
      <c r="R17" s="46">
        <f t="shared" si="1"/>
        <v>12385.16</v>
      </c>
      <c r="S17" s="46">
        <f t="shared" si="1"/>
        <v>12385.16</v>
      </c>
      <c r="T17" s="46">
        <f t="shared" si="1"/>
        <v>12385.16</v>
      </c>
      <c r="U17" s="46">
        <f t="shared" si="1"/>
        <v>12385.16</v>
      </c>
      <c r="V17" s="46">
        <f t="shared" si="1"/>
        <v>12385.16</v>
      </c>
      <c r="W17" s="46">
        <f t="shared" si="1"/>
        <v>12385.16</v>
      </c>
      <c r="X17" s="46">
        <f t="shared" si="1"/>
        <v>11908.8</v>
      </c>
      <c r="Y17" s="37">
        <f t="shared" ref="Y17:AD17" si="2">Y4+Y5+Y6+Y7+Y9-Y10-Y16-Y15-Y14+Y8-Y13-Y12</f>
        <v>11908.8</v>
      </c>
      <c r="Z17" s="37">
        <f t="shared" si="2"/>
        <v>-25891.200000000001</v>
      </c>
      <c r="AA17" s="37">
        <f t="shared" si="2"/>
        <v>11908.8</v>
      </c>
      <c r="AB17" s="37">
        <f t="shared" si="2"/>
        <v>11908.8</v>
      </c>
      <c r="AC17" s="37">
        <f t="shared" si="2"/>
        <v>11908.8</v>
      </c>
      <c r="AD17" s="37">
        <f t="shared" si="2"/>
        <v>11908.8</v>
      </c>
      <c r="AE17" s="37">
        <f>AE4+AE5+AE6+AE7+AE9-AE10-AE16-AE15-AE14+AE8-AE13-AE12-AE11</f>
        <v>-244168.40000000002</v>
      </c>
      <c r="AF17" s="38">
        <f>AF4+AF5+AF6+AF7+AF9-AF10-AF16-AF15-AF14+AF8-AF13-AF12-AF11</f>
        <v>11908.8</v>
      </c>
      <c r="AG17" s="37">
        <f>AG4+AG5+AG6+AG7+AG9-AG10-AG16-AG15-AG14+AG8-AG13-AG12-AG11</f>
        <v>11908.8</v>
      </c>
      <c r="AH17" s="37">
        <f>AH4+AH5+AH6+AH7+AH9-AH10-AH16-AH15-AH14+AH8-AH13-AH12-AH11</f>
        <v>0</v>
      </c>
      <c r="AI17" s="37">
        <f>AI4+AI5+AI6+AI7+AI9-AI10-AI16-AI15-AI14+AI8-AI13-AI12-AI11</f>
        <v>-43755.980000000127</v>
      </c>
    </row>
    <row r="20" spans="1:37" x14ac:dyDescent="0.25">
      <c r="AK20" s="28"/>
    </row>
  </sheetData>
  <mergeCells count="9">
    <mergeCell ref="A2:A3"/>
    <mergeCell ref="B2:B3"/>
    <mergeCell ref="C2:C3"/>
    <mergeCell ref="A1:AI1"/>
    <mergeCell ref="D2:H2"/>
    <mergeCell ref="I2:T2"/>
    <mergeCell ref="U2:AF2"/>
    <mergeCell ref="AG2:AH2"/>
    <mergeCell ref="AI2:AI3"/>
  </mergeCells>
  <pageMargins left="0" right="0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2025-02-11T00:34:51Z</dcterms:modified>
</cp:coreProperties>
</file>