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F7D9316-29C1-4E48-AC9C-773AFB2F06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145329744" localSheetId="0">Лист1!#REF!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1" l="1"/>
  <c r="T20" i="1"/>
  <c r="S20" i="1"/>
  <c r="R20" i="1"/>
  <c r="Q20" i="1"/>
  <c r="P20" i="1"/>
  <c r="O20" i="1"/>
  <c r="N20" i="1"/>
  <c r="U11" i="1"/>
  <c r="M20" i="1" l="1"/>
  <c r="U12" i="1" l="1"/>
  <c r="U6" i="1" l="1"/>
  <c r="U5" i="1"/>
  <c r="U13" i="1" l="1"/>
  <c r="U14" i="1" l="1"/>
  <c r="L20" i="1"/>
  <c r="K20" i="1"/>
  <c r="J20" i="1"/>
  <c r="I20" i="1"/>
  <c r="U8" i="1"/>
  <c r="U9" i="1"/>
  <c r="U15" i="1" l="1"/>
  <c r="U16" i="1" l="1"/>
  <c r="U17" i="1"/>
  <c r="U18" i="1"/>
  <c r="U10" i="1" l="1"/>
  <c r="H20" i="1"/>
  <c r="F20" i="1"/>
  <c r="E20" i="1"/>
  <c r="G20" i="1" l="1"/>
  <c r="C20" i="1" l="1"/>
  <c r="D20" i="1"/>
  <c r="U19" i="1"/>
  <c r="U7" i="1"/>
</calcChain>
</file>

<file path=xl/sharedStrings.xml><?xml version="1.0" encoding="utf-8"?>
<sst xmlns="http://schemas.openxmlformats.org/spreadsheetml/2006/main" count="36" uniqueCount="36">
  <si>
    <t>Адреса МКД</t>
  </si>
  <si>
    <t>резерв</t>
  </si>
  <si>
    <t>аренда 1</t>
  </si>
  <si>
    <t>аренда 2</t>
  </si>
  <si>
    <t>аренда 3</t>
  </si>
  <si>
    <t>Площадь жилых</t>
  </si>
  <si>
    <t>итого нарастающим итогом с начала года</t>
  </si>
  <si>
    <t>Размер резерва (руб/кв.м.), аренды (руб.)</t>
  </si>
  <si>
    <t>Итого по дому</t>
  </si>
  <si>
    <t>аренда 4</t>
  </si>
  <si>
    <t>Л-69</t>
  </si>
  <si>
    <t>Снятие средств (швы - 32 п.м.)</t>
  </si>
  <si>
    <r>
      <t>Договор 7/22 от 30.05.</t>
    </r>
    <r>
      <rPr>
        <sz val="11"/>
        <color rgb="FFFF0000"/>
        <rFont val="Calibri"/>
        <family val="2"/>
        <charset val="204"/>
        <scheme val="minor"/>
      </rPr>
      <t xml:space="preserve">2022 </t>
    </r>
    <r>
      <rPr>
        <sz val="11"/>
        <color theme="1"/>
        <rFont val="Calibri"/>
        <family val="2"/>
        <charset val="204"/>
        <scheme val="minor"/>
      </rPr>
      <t xml:space="preserve">(швы 32 п.м.) </t>
    </r>
  </si>
  <si>
    <t>Аренда колясочной - парикмахерская</t>
  </si>
  <si>
    <t>Договор 18-21 от 01.02.2023 Максима</t>
  </si>
  <si>
    <t>Доп.соглашение от 01.02.2023 Орион-телеком</t>
  </si>
  <si>
    <t>Снятие средств  Ремонт входных групп 1-6 подьезды</t>
  </si>
  <si>
    <r>
      <t>Договор 19/23 от 01.06.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</si>
  <si>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Договор 15/23 от 22.05.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</si>
  <si>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Ремонт межпанельных швов -47 п.м.</t>
  </si>
  <si>
    <t>Аренда собственников за кладовки в подъездах</t>
  </si>
  <si>
    <t>Снятие средств  Изготовление и монтаж металлических дверей 1 и 3 подъезд</t>
  </si>
  <si>
    <r>
      <t>Договор 070823МД от 07.08.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</si>
  <si>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аренда 5</t>
  </si>
  <si>
    <t>аренда 6</t>
  </si>
  <si>
    <t>Соглашение от 01.04.2023 МП ГТС</t>
  </si>
  <si>
    <t>Соглашение от 01.04.2023 Эридан</t>
  </si>
  <si>
    <r>
      <t>Договор 24/23 от 21.07.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</si>
  <si>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  Устройство тратуара у 6-го подьезда</t>
  </si>
  <si>
    <t>Снятие средств    Устройство пешеходных дорожек к корту</t>
  </si>
  <si>
    <r>
      <t>Договор 26/23 от 07.08.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</si>
  <si>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Приобретение осветительных опор - 5шт. Силовой кабель, металлорукав</t>
  </si>
  <si>
    <r>
      <t>Счет 966 от 22.05.2023 -опоры-</t>
    </r>
    <r>
      <rPr>
        <b/>
        <sz val="11"/>
        <color theme="1"/>
        <rFont val="Calibri"/>
        <family val="2"/>
        <charset val="204"/>
        <scheme val="minor"/>
      </rPr>
      <t>31500</t>
    </r>
    <r>
      <rPr>
        <sz val="11"/>
        <color theme="1"/>
        <rFont val="Calibri"/>
        <family val="2"/>
        <charset val="204"/>
        <scheme val="minor"/>
      </rPr>
      <t>, чек 0211 от 19.05.</t>
    </r>
    <r>
      <rPr>
        <sz val="11"/>
        <color rgb="FFFF0000"/>
        <rFont val="Calibri"/>
        <family val="2"/>
        <charset val="204"/>
        <scheme val="minor"/>
      </rPr>
      <t>2023</t>
    </r>
    <r>
      <rPr>
        <sz val="11"/>
        <color theme="1"/>
        <rFont val="Calibri"/>
        <family val="2"/>
        <charset val="204"/>
        <scheme val="minor"/>
      </rPr>
      <t xml:space="preserve"> - кабель-</t>
    </r>
    <r>
      <rPr>
        <b/>
        <sz val="11"/>
        <color theme="1"/>
        <rFont val="Calibri"/>
        <family val="2"/>
        <charset val="204"/>
        <scheme val="minor"/>
      </rPr>
      <t>15386</t>
    </r>
    <r>
      <rPr>
        <sz val="11"/>
        <color theme="1"/>
        <rFont val="Calibri"/>
        <family val="2"/>
        <charset val="204"/>
        <scheme val="minor"/>
      </rPr>
      <t>, Акт, чек 01 от 11.07.2023 перевозка опор -</t>
    </r>
    <r>
      <rPr>
        <b/>
        <sz val="11"/>
        <color theme="1"/>
        <rFont val="Calibri"/>
        <family val="2"/>
        <charset val="204"/>
        <scheme val="minor"/>
      </rPr>
      <t xml:space="preserve">9425, </t>
    </r>
    <r>
      <rPr>
        <sz val="11"/>
        <color theme="1"/>
        <rFont val="Calibri"/>
        <family val="2"/>
        <charset val="204"/>
        <scheme val="minor"/>
      </rPr>
      <t>Чек 6346 от 04.08.2023 кабель -</t>
    </r>
    <r>
      <rPr>
        <b/>
        <sz val="11"/>
        <color theme="1"/>
        <rFont val="Calibri"/>
        <family val="2"/>
        <charset val="204"/>
        <scheme val="minor"/>
      </rPr>
      <t>8190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чек 0082 от 21.07.2023 кабель, металлорукав, розетка-</t>
    </r>
    <r>
      <rPr>
        <b/>
        <sz val="11"/>
        <color theme="1"/>
        <rFont val="Calibri"/>
        <family val="2"/>
        <charset val="204"/>
        <scheme val="minor"/>
      </rPr>
      <t xml:space="preserve">23098 </t>
    </r>
  </si>
  <si>
    <t>Снятие средств    Устройство  Асфальтирование площадки перед 3-м подъездом и в районе арки</t>
  </si>
  <si>
    <r>
      <t>Договор 22/23 от 21.07.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</si>
  <si>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Средства резервного фонда, аренды 2022-2023 Ленинградский,69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</si>
</sst>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8" xfId="0" applyFill="1" applyBorder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1" xfId="0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0"/>
  <sheetViews>
    <sheetView tabSelected="1" topLeftCell="F1" workbookViewId="0">
      <selection activeCell="U22" sqref="U22"/>
    </sheetView>
  </sheetViews>
  <sheetFormatPr defaultRowHeight="15" x14ac:dyDescent="0.25"/>
  <cols>
    <col min="1" max="1" width="19.28515625" style="11" customWidth="1"/>
    <col min="2" max="2" width="16.140625" style="11" customWidth="1"/>
    <col min="3" max="3" width="15.85546875" style="11" customWidth="1"/>
    <col min="4" max="20" width="15.5703125" style="11" customWidth="1"/>
    <col min="21" max="21" width="20.7109375" style="11" customWidth="1"/>
    <col min="22" max="22" width="9.140625" style="11"/>
    <col min="23" max="23" width="9.85546875" style="11" bestFit="1" customWidth="1"/>
    <col min="24" max="16384" width="9.140625" style="11"/>
  </cols>
  <sheetData>
    <row r="1" spans="1:55" ht="15.75" thickBot="1" x14ac:dyDescent="0.3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55" ht="18.75" x14ac:dyDescent="0.25">
      <c r="A2" s="37" t="s">
        <v>0</v>
      </c>
      <c r="B2" s="39" t="s">
        <v>5</v>
      </c>
      <c r="C2" s="39" t="s">
        <v>7</v>
      </c>
      <c r="D2" s="41">
        <v>2022</v>
      </c>
      <c r="E2" s="45"/>
      <c r="F2" s="45"/>
      <c r="G2" s="46"/>
      <c r="H2" s="44">
        <v>2023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5"/>
      <c r="U2" s="42" t="s">
        <v>6</v>
      </c>
    </row>
    <row r="3" spans="1:55" s="14" customFormat="1" ht="78" customHeight="1" thickBot="1" x14ac:dyDescent="0.3">
      <c r="A3" s="38"/>
      <c r="B3" s="40"/>
      <c r="C3" s="40"/>
      <c r="D3" s="13">
        <v>9</v>
      </c>
      <c r="E3" s="13">
        <v>10</v>
      </c>
      <c r="F3" s="13">
        <v>11</v>
      </c>
      <c r="G3" s="13">
        <v>12</v>
      </c>
      <c r="H3" s="13">
        <v>1</v>
      </c>
      <c r="I3" s="13">
        <v>2</v>
      </c>
      <c r="J3" s="13">
        <v>3</v>
      </c>
      <c r="K3" s="13">
        <v>4</v>
      </c>
      <c r="L3" s="13">
        <v>5</v>
      </c>
      <c r="M3" s="13">
        <v>6</v>
      </c>
      <c r="N3" s="13">
        <v>7</v>
      </c>
      <c r="O3" s="13">
        <v>8</v>
      </c>
      <c r="P3" s="13">
        <v>9</v>
      </c>
      <c r="Q3" s="13">
        <v>10</v>
      </c>
      <c r="R3" s="13">
        <v>11</v>
      </c>
      <c r="S3" s="13">
        <v>12</v>
      </c>
      <c r="T3" s="13">
        <v>1</v>
      </c>
      <c r="U3" s="43"/>
    </row>
    <row r="4" spans="1:55" ht="21" customHeight="1" x14ac:dyDescent="0.3">
      <c r="A4" s="15" t="s">
        <v>10</v>
      </c>
      <c r="B4" s="16">
        <v>13260.6</v>
      </c>
      <c r="C4" s="1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0"/>
    </row>
    <row r="5" spans="1:55" ht="18.75" x14ac:dyDescent="0.25">
      <c r="A5" s="17" t="s">
        <v>1</v>
      </c>
      <c r="B5" s="29"/>
      <c r="C5" s="18">
        <v>4</v>
      </c>
      <c r="D5" s="19">
        <v>53042.400000000001</v>
      </c>
      <c r="E5" s="19">
        <v>53042.400000000001</v>
      </c>
      <c r="F5" s="19">
        <v>53042.400000000001</v>
      </c>
      <c r="G5" s="19">
        <v>53042.400000000001</v>
      </c>
      <c r="H5" s="19">
        <v>53042.400000000001</v>
      </c>
      <c r="I5" s="19">
        <v>53042.400000000001</v>
      </c>
      <c r="J5" s="19">
        <v>53042.400000000001</v>
      </c>
      <c r="K5" s="19">
        <v>53042.400000000001</v>
      </c>
      <c r="L5" s="19">
        <v>53042.400000000001</v>
      </c>
      <c r="M5" s="19">
        <v>53042.400000000001</v>
      </c>
      <c r="N5" s="19">
        <v>53042.400000000001</v>
      </c>
      <c r="O5" s="19">
        <v>53042.400000000001</v>
      </c>
      <c r="P5" s="19">
        <v>53042.400000000001</v>
      </c>
      <c r="Q5" s="19">
        <v>53042.400000000001</v>
      </c>
      <c r="R5" s="19">
        <v>53042.400000000001</v>
      </c>
      <c r="S5" s="19">
        <v>53042.400000000001</v>
      </c>
      <c r="T5" s="19"/>
      <c r="U5" s="10">
        <f>SUM(D5:T5)</f>
        <v>848678.40000000026</v>
      </c>
    </row>
    <row r="6" spans="1:55" ht="49.5" customHeight="1" x14ac:dyDescent="0.25">
      <c r="A6" s="17" t="s">
        <v>2</v>
      </c>
      <c r="B6" s="20" t="s">
        <v>14</v>
      </c>
      <c r="C6" s="18"/>
      <c r="D6" s="21"/>
      <c r="E6" s="21"/>
      <c r="F6" s="21"/>
      <c r="G6" s="21"/>
      <c r="H6" s="21"/>
      <c r="I6" s="21"/>
      <c r="J6" s="21">
        <v>1060.8499999999999</v>
      </c>
      <c r="K6" s="21">
        <v>1060.8499999999999</v>
      </c>
      <c r="L6" s="21">
        <v>1060.8499999999999</v>
      </c>
      <c r="M6" s="21">
        <v>1060.8499999999999</v>
      </c>
      <c r="N6" s="21">
        <v>1060.8499999999999</v>
      </c>
      <c r="O6" s="21">
        <v>1060.8499999999999</v>
      </c>
      <c r="P6" s="21">
        <v>1060.8499999999999</v>
      </c>
      <c r="Q6" s="21">
        <v>1060.8499999999999</v>
      </c>
      <c r="R6" s="21">
        <v>1060.8499999999999</v>
      </c>
      <c r="S6" s="21">
        <v>1060.8499999999999</v>
      </c>
      <c r="T6" s="21"/>
      <c r="U6" s="10">
        <f>SUM(D6:T6)</f>
        <v>10608.500000000002</v>
      </c>
    </row>
    <row r="7" spans="1:55" ht="45" x14ac:dyDescent="0.25">
      <c r="A7" s="17" t="s">
        <v>3</v>
      </c>
      <c r="B7" s="20" t="s">
        <v>15</v>
      </c>
      <c r="C7" s="18"/>
      <c r="D7" s="28"/>
      <c r="E7" s="28"/>
      <c r="F7" s="19"/>
      <c r="G7" s="19"/>
      <c r="H7" s="19"/>
      <c r="I7" s="28"/>
      <c r="J7" s="28">
        <v>1060.8499999999999</v>
      </c>
      <c r="K7" s="28">
        <v>1060.8499999999999</v>
      </c>
      <c r="L7" s="28">
        <v>1060.8499999999999</v>
      </c>
      <c r="M7" s="28">
        <v>1060.8499999999999</v>
      </c>
      <c r="N7" s="28">
        <v>1060.8499999999999</v>
      </c>
      <c r="O7" s="28">
        <v>1060.8499999999999</v>
      </c>
      <c r="P7" s="28">
        <v>1060.8499999999999</v>
      </c>
      <c r="Q7" s="28">
        <v>1060.8499999999999</v>
      </c>
      <c r="R7" s="28">
        <v>1060.8499999999999</v>
      </c>
      <c r="S7" s="28">
        <v>1060.8499999999999</v>
      </c>
      <c r="T7" s="28"/>
      <c r="U7" s="10">
        <f>SUM(D7:T7)</f>
        <v>10608.500000000002</v>
      </c>
    </row>
    <row r="8" spans="1:55" ht="45" x14ac:dyDescent="0.25">
      <c r="A8" s="17" t="s">
        <v>4</v>
      </c>
      <c r="B8" s="20" t="s">
        <v>25</v>
      </c>
      <c r="C8" s="18"/>
      <c r="D8" s="28"/>
      <c r="E8" s="28"/>
      <c r="F8" s="19"/>
      <c r="G8" s="19"/>
      <c r="H8" s="19"/>
      <c r="I8" s="28"/>
      <c r="J8" s="28"/>
      <c r="K8" s="28">
        <v>1060.8499999999999</v>
      </c>
      <c r="L8" s="28">
        <v>1060.8499999999999</v>
      </c>
      <c r="M8" s="28">
        <v>1060.8499999999999</v>
      </c>
      <c r="N8" s="28">
        <v>1060.8499999999999</v>
      </c>
      <c r="O8" s="28">
        <v>1060.8499999999999</v>
      </c>
      <c r="P8" s="28">
        <v>1060.8499999999999</v>
      </c>
      <c r="Q8" s="28">
        <v>1060.8499999999999</v>
      </c>
      <c r="R8" s="28">
        <v>1060.8499999999999</v>
      </c>
      <c r="S8" s="28">
        <v>1060.8499999999999</v>
      </c>
      <c r="T8" s="28"/>
      <c r="U8" s="10">
        <f>SUM(D8:T8)</f>
        <v>9547.6500000000015</v>
      </c>
    </row>
    <row r="9" spans="1:55" ht="45" x14ac:dyDescent="0.25">
      <c r="A9" s="17" t="s">
        <v>9</v>
      </c>
      <c r="B9" s="20" t="s">
        <v>26</v>
      </c>
      <c r="C9" s="18"/>
      <c r="D9" s="28"/>
      <c r="E9" s="28"/>
      <c r="F9" s="19"/>
      <c r="G9" s="19"/>
      <c r="H9" s="19"/>
      <c r="I9" s="28"/>
      <c r="J9" s="28"/>
      <c r="K9" s="28">
        <v>1060.8499999999999</v>
      </c>
      <c r="L9" s="28">
        <v>1060.8499999999999</v>
      </c>
      <c r="M9" s="28">
        <v>1060.8499999999999</v>
      </c>
      <c r="N9" s="28">
        <v>1060.8499999999999</v>
      </c>
      <c r="O9" s="28">
        <v>1060.8499999999999</v>
      </c>
      <c r="P9" s="28">
        <v>1060.8499999999999</v>
      </c>
      <c r="Q9" s="28">
        <v>1060.8499999999999</v>
      </c>
      <c r="R9" s="28">
        <v>1060.8499999999999</v>
      </c>
      <c r="S9" s="28">
        <v>1060.8499999999999</v>
      </c>
      <c r="T9" s="28"/>
      <c r="U9" s="10">
        <f>SUM(D9:T9)</f>
        <v>9547.6500000000015</v>
      </c>
    </row>
    <row r="10" spans="1:55" ht="52.5" customHeight="1" x14ac:dyDescent="0.25">
      <c r="A10" s="17" t="s">
        <v>23</v>
      </c>
      <c r="B10" s="20" t="s">
        <v>13</v>
      </c>
      <c r="C10" s="18"/>
      <c r="D10" s="21"/>
      <c r="E10" s="21">
        <v>535</v>
      </c>
      <c r="F10" s="21">
        <v>535</v>
      </c>
      <c r="G10" s="21">
        <v>535</v>
      </c>
      <c r="H10" s="21">
        <v>535</v>
      </c>
      <c r="I10" s="21">
        <v>535</v>
      </c>
      <c r="J10" s="21">
        <v>535</v>
      </c>
      <c r="K10" s="21">
        <v>2700</v>
      </c>
      <c r="L10" s="21">
        <v>2700</v>
      </c>
      <c r="M10" s="21">
        <v>2700</v>
      </c>
      <c r="N10" s="21">
        <v>2700</v>
      </c>
      <c r="O10" s="21">
        <v>2700</v>
      </c>
      <c r="P10" s="21">
        <v>2700</v>
      </c>
      <c r="Q10" s="21">
        <v>2700</v>
      </c>
      <c r="R10" s="21">
        <v>2700</v>
      </c>
      <c r="S10" s="21">
        <v>2700</v>
      </c>
      <c r="T10" s="21"/>
      <c r="U10" s="10">
        <f>SUM(D10:T10)</f>
        <v>27510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customFormat="1" ht="63" customHeight="1" x14ac:dyDescent="0.25">
      <c r="A11" s="47" t="s">
        <v>24</v>
      </c>
      <c r="B11" s="48" t="s">
        <v>20</v>
      </c>
      <c r="C11" s="49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3200</v>
      </c>
      <c r="O11" s="3">
        <v>3200</v>
      </c>
      <c r="P11" s="3">
        <v>3200</v>
      </c>
      <c r="Q11" s="50">
        <v>3200</v>
      </c>
      <c r="R11" s="50">
        <v>3200</v>
      </c>
      <c r="S11" s="50">
        <v>3200</v>
      </c>
      <c r="T11" s="50"/>
      <c r="U11" s="10">
        <f>SUM(D11:T11)</f>
        <v>19200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2"/>
    </row>
    <row r="12" spans="1:55" customFormat="1" ht="90" x14ac:dyDescent="0.25">
      <c r="A12" s="5" t="s">
        <v>33</v>
      </c>
      <c r="B12" s="2" t="s">
        <v>34</v>
      </c>
      <c r="C12" s="6">
        <v>100300</v>
      </c>
      <c r="D12" s="4"/>
      <c r="E12" s="34"/>
      <c r="F12" s="34"/>
      <c r="G12" s="34"/>
      <c r="H12" s="34"/>
      <c r="I12" s="34"/>
      <c r="J12" s="34"/>
      <c r="K12" s="34"/>
      <c r="L12" s="34"/>
      <c r="M12" s="34"/>
      <c r="N12" s="34">
        <v>100300</v>
      </c>
      <c r="O12" s="34"/>
      <c r="P12" s="34"/>
      <c r="Q12" s="34"/>
      <c r="R12" s="3"/>
      <c r="S12" s="52"/>
      <c r="T12" s="1"/>
      <c r="U12" s="10">
        <f>SUM(D12:T12)</f>
        <v>100300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</row>
    <row r="13" spans="1:55" ht="60" x14ac:dyDescent="0.25">
      <c r="A13" s="7" t="s">
        <v>28</v>
      </c>
      <c r="B13" s="8" t="s">
        <v>27</v>
      </c>
      <c r="C13" s="12">
        <v>40450</v>
      </c>
      <c r="D13" s="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40450</v>
      </c>
      <c r="P13" s="30"/>
      <c r="Q13" s="30"/>
      <c r="R13" s="30"/>
      <c r="S13" s="30"/>
      <c r="T13" s="30"/>
      <c r="U13" s="27">
        <f>SUM(D13:T13)</f>
        <v>40450</v>
      </c>
    </row>
    <row r="14" spans="1:55" ht="60" x14ac:dyDescent="0.25">
      <c r="A14" s="7" t="s">
        <v>29</v>
      </c>
      <c r="B14" s="8" t="s">
        <v>30</v>
      </c>
      <c r="C14" s="12">
        <v>20700</v>
      </c>
      <c r="D14" s="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20700</v>
      </c>
      <c r="P14" s="30"/>
      <c r="Q14" s="30"/>
      <c r="R14" s="30"/>
      <c r="S14" s="30"/>
      <c r="T14" s="30"/>
      <c r="U14" s="10">
        <f>SUM(D14:T14)</f>
        <v>20700</v>
      </c>
    </row>
    <row r="15" spans="1:55" ht="90" x14ac:dyDescent="0.25">
      <c r="A15" s="7" t="s">
        <v>21</v>
      </c>
      <c r="B15" s="8" t="s">
        <v>22</v>
      </c>
      <c r="C15" s="12">
        <v>60000</v>
      </c>
      <c r="D15" s="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60000</v>
      </c>
      <c r="P15" s="30"/>
      <c r="Q15" s="30"/>
      <c r="R15" s="30"/>
      <c r="S15" s="30"/>
      <c r="T15" s="30"/>
      <c r="U15" s="10">
        <f>SUM(D15:T15)</f>
        <v>60000</v>
      </c>
    </row>
    <row r="16" spans="1:55" ht="60" x14ac:dyDescent="0.25">
      <c r="A16" s="7" t="s">
        <v>19</v>
      </c>
      <c r="B16" s="8" t="s">
        <v>18</v>
      </c>
      <c r="C16" s="12">
        <v>42300</v>
      </c>
      <c r="D16" s="9"/>
      <c r="E16" s="30"/>
      <c r="F16" s="30"/>
      <c r="G16" s="30"/>
      <c r="H16" s="30"/>
      <c r="I16" s="30"/>
      <c r="J16" s="30"/>
      <c r="K16" s="30"/>
      <c r="L16" s="30"/>
      <c r="M16" s="30">
        <v>40500</v>
      </c>
      <c r="N16" s="30">
        <v>1800</v>
      </c>
      <c r="O16" s="30"/>
      <c r="P16" s="30"/>
      <c r="Q16" s="30"/>
      <c r="R16" s="30"/>
      <c r="S16" s="30"/>
      <c r="T16" s="30"/>
      <c r="U16" s="10">
        <f>SUM(D16:T16)</f>
        <v>42300</v>
      </c>
    </row>
    <row r="17" spans="1:21" ht="45" x14ac:dyDescent="0.25">
      <c r="A17" s="7" t="s">
        <v>16</v>
      </c>
      <c r="B17" s="8" t="s">
        <v>17</v>
      </c>
      <c r="C17" s="12">
        <v>634909.19999999995</v>
      </c>
      <c r="D17" s="9"/>
      <c r="E17" s="30"/>
      <c r="F17" s="30"/>
      <c r="G17" s="30"/>
      <c r="H17" s="30"/>
      <c r="I17" s="30"/>
      <c r="J17" s="30"/>
      <c r="K17" s="30"/>
      <c r="L17" s="30">
        <v>253963.2</v>
      </c>
      <c r="M17" s="30">
        <v>50000</v>
      </c>
      <c r="N17" s="30">
        <v>80000</v>
      </c>
      <c r="O17" s="30"/>
      <c r="P17" s="30">
        <v>100000</v>
      </c>
      <c r="Q17" s="30">
        <v>150946</v>
      </c>
      <c r="R17" s="30"/>
      <c r="S17" s="30"/>
      <c r="T17" s="30"/>
      <c r="U17" s="10">
        <f>SUM(D17:T17)</f>
        <v>634909.19999999995</v>
      </c>
    </row>
    <row r="18" spans="1:21" ht="255" x14ac:dyDescent="0.25">
      <c r="A18" s="32" t="s">
        <v>31</v>
      </c>
      <c r="B18" s="8" t="s">
        <v>32</v>
      </c>
      <c r="C18" s="12">
        <v>87599</v>
      </c>
      <c r="D18" s="9"/>
      <c r="E18" s="30"/>
      <c r="F18" s="30"/>
      <c r="G18" s="30"/>
      <c r="H18" s="30"/>
      <c r="I18" s="30"/>
      <c r="J18" s="30"/>
      <c r="K18" s="30"/>
      <c r="L18" s="30">
        <v>46886</v>
      </c>
      <c r="M18" s="30"/>
      <c r="N18" s="30">
        <v>32523</v>
      </c>
      <c r="O18" s="30">
        <v>8190</v>
      </c>
      <c r="P18" s="30"/>
      <c r="Q18" s="30"/>
      <c r="R18" s="30"/>
      <c r="S18" s="30"/>
      <c r="T18" s="30"/>
      <c r="U18" s="10">
        <f>SUM(D18:T18)</f>
        <v>87599</v>
      </c>
    </row>
    <row r="19" spans="1:21" ht="45" x14ac:dyDescent="0.25">
      <c r="A19" s="7" t="s">
        <v>11</v>
      </c>
      <c r="B19" s="8" t="s">
        <v>12</v>
      </c>
      <c r="C19" s="12">
        <v>27200</v>
      </c>
      <c r="D19" s="9"/>
      <c r="E19" s="30">
        <v>27200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0">
        <f>SUM(D19:T19)</f>
        <v>27200</v>
      </c>
    </row>
    <row r="20" spans="1:21" ht="21" customHeight="1" thickBot="1" x14ac:dyDescent="0.3">
      <c r="A20" s="22" t="s">
        <v>8</v>
      </c>
      <c r="B20" s="23"/>
      <c r="C20" s="24">
        <f>SUM(C19:C19)</f>
        <v>27200</v>
      </c>
      <c r="D20" s="25">
        <f>D5+D6+D7+D10-D19</f>
        <v>53042.400000000001</v>
      </c>
      <c r="E20" s="25">
        <f>E5+E6+E7+E10-E19</f>
        <v>26377.4</v>
      </c>
      <c r="F20" s="25">
        <f>F5+F6+F7+F10-F19</f>
        <v>53577.4</v>
      </c>
      <c r="G20" s="25">
        <f>G5+G6+G7+G10-G19</f>
        <v>53577.4</v>
      </c>
      <c r="H20" s="25">
        <f>H5+H6+H7+H10-H19</f>
        <v>53577.4</v>
      </c>
      <c r="I20" s="25">
        <f>I5+I6+I7+I10-I19+I8+I9</f>
        <v>53577.4</v>
      </c>
      <c r="J20" s="25">
        <f>J5+J6+J7+J10-J19+J8+J9</f>
        <v>55699.1</v>
      </c>
      <c r="K20" s="25">
        <f>K5+K6+K7+K10-K19+K8+K9+K12</f>
        <v>59985.799999999996</v>
      </c>
      <c r="L20" s="25">
        <f>L5+L6+L7+L10-L19-L18-L17+L8+L9+L12</f>
        <v>-240863.4</v>
      </c>
      <c r="M20" s="25">
        <f>M5+M6+M7+M10-M19-M18-M17+M8+M9+M12</f>
        <v>9985.7999999999993</v>
      </c>
      <c r="N20" s="33">
        <f>N5+N6+N7+N8+N9+N10-N12-N13-N14-N15-N16-N17-N18-N19+N11</f>
        <v>-151437.20000000001</v>
      </c>
      <c r="O20" s="33">
        <f t="shared" ref="O20:U20" si="0">O5+O6+O7+O8+O9+O10-O12-O13-O14-O15-O16-O17-O18-O19+O11</f>
        <v>-66154.200000000012</v>
      </c>
      <c r="P20" s="33">
        <f t="shared" si="0"/>
        <v>-36814.200000000004</v>
      </c>
      <c r="Q20" s="33">
        <f t="shared" si="0"/>
        <v>-87760.200000000012</v>
      </c>
      <c r="R20" s="33">
        <f t="shared" si="0"/>
        <v>63185.799999999996</v>
      </c>
      <c r="S20" s="33">
        <f t="shared" si="0"/>
        <v>63185.799999999996</v>
      </c>
      <c r="T20" s="33">
        <f t="shared" si="0"/>
        <v>0</v>
      </c>
      <c r="U20" s="33">
        <f t="shared" si="0"/>
        <v>-77757.499999999651</v>
      </c>
    </row>
  </sheetData>
  <mergeCells count="7">
    <mergeCell ref="A1:U1"/>
    <mergeCell ref="A2:A3"/>
    <mergeCell ref="B2:B3"/>
    <mergeCell ref="C2:C3"/>
    <mergeCell ref="U2:U3"/>
    <mergeCell ref="D2:G2"/>
    <mergeCell ref="H2:S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2024-01-30T06:54:46Z</dcterms:modified>
</cp:coreProperties>
</file>