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6A78C8F-45A4-485F-B6EE-323BDD0825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definedNames>
    <definedName name="_Hlk145329744" localSheetId="0">Лист1!#REF!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14" i="1" l="1"/>
  <c r="BA14" i="1"/>
  <c r="AY14" i="1" l="1"/>
  <c r="AX14" i="1" l="1"/>
  <c r="AW14" i="1" l="1"/>
  <c r="AJ14" i="1" l="1"/>
  <c r="BD7" i="1"/>
  <c r="BB7" i="1"/>
  <c r="AV14" i="1"/>
  <c r="AU14" i="1" l="1"/>
  <c r="AT14" i="1"/>
  <c r="AS14" i="1"/>
  <c r="AR14" i="1"/>
  <c r="AQ14" i="1"/>
  <c r="AP14" i="1" l="1"/>
  <c r="AO14" i="1"/>
  <c r="AN14" i="1" l="1"/>
  <c r="AM14" i="1"/>
  <c r="AL14" i="1" l="1"/>
  <c r="C14" i="1" l="1"/>
  <c r="AK14" i="1"/>
  <c r="AI14" i="1"/>
  <c r="AH14" i="1"/>
  <c r="AG14" i="1"/>
  <c r="BB8" i="1"/>
  <c r="BD8" i="1"/>
  <c r="AF14" i="1"/>
  <c r="AE14" i="1"/>
  <c r="AD14" i="1" l="1"/>
  <c r="AC14" i="1" l="1"/>
  <c r="BB13" i="1"/>
  <c r="BB12" i="1"/>
  <c r="BB11" i="1"/>
  <c r="BB10" i="1"/>
  <c r="BB9" i="1"/>
  <c r="BB6" i="1"/>
  <c r="AB14" i="1"/>
  <c r="Z14" i="1" l="1"/>
  <c r="BD9" i="1"/>
  <c r="AA14" i="1" l="1"/>
  <c r="Y14" i="1"/>
  <c r="X14" i="1"/>
  <c r="W14" i="1"/>
  <c r="V14" i="1"/>
  <c r="U14" i="1"/>
  <c r="T14" i="1"/>
  <c r="S14" i="1"/>
  <c r="R14" i="1"/>
  <c r="Q14" i="1"/>
  <c r="L5" i="1"/>
  <c r="L14" i="1" s="1"/>
  <c r="K5" i="1"/>
  <c r="K14" i="1" s="1"/>
  <c r="P14" i="1"/>
  <c r="O14" i="1"/>
  <c r="N14" i="1"/>
  <c r="M14" i="1"/>
  <c r="J5" i="1"/>
  <c r="I14" i="1"/>
  <c r="H14" i="1"/>
  <c r="G14" i="1"/>
  <c r="F14" i="1"/>
  <c r="E14" i="1"/>
  <c r="D14" i="1"/>
  <c r="BB5" i="1" l="1"/>
  <c r="BB14" i="1" s="1"/>
  <c r="J14" i="1"/>
</calcChain>
</file>

<file path=xl/sharedStrings.xml><?xml version="1.0" encoding="utf-8"?>
<sst xmlns="http://schemas.openxmlformats.org/spreadsheetml/2006/main" count="24" uniqueCount="19">
  <si>
    <t>Адреса МКД</t>
  </si>
  <si>
    <t>резерв</t>
  </si>
  <si>
    <t>аренда 1</t>
  </si>
  <si>
    <t>Площадь жилых</t>
  </si>
  <si>
    <t>итого нарастающим итогом с начала года</t>
  </si>
  <si>
    <t>Снятие средств</t>
  </si>
  <si>
    <t>Размер резерва (руб/кв.м.), аренды (руб.)</t>
  </si>
  <si>
    <t>Итого по дому</t>
  </si>
  <si>
    <t>12            2019 г.</t>
  </si>
  <si>
    <t>Средства резервного фонда, аренды 2020г.</t>
  </si>
  <si>
    <t>Л-107</t>
  </si>
  <si>
    <t>Договор 6/20 от 24.07.2020</t>
  </si>
  <si>
    <t>Договор №39/20 от 14.09.2020</t>
  </si>
  <si>
    <t>Договор №5/21 от 23.06.2021</t>
  </si>
  <si>
    <t>Изготовление скамеек 1,2 п</t>
  </si>
  <si>
    <t>Договор 7/21 от 09.07.2021 (швы) 76,4 п.м.</t>
  </si>
  <si>
    <r>
      <t>Договор 7/22 от 30.05.</t>
    </r>
    <r>
      <rPr>
        <sz val="11"/>
        <color rgb="FFFF0000"/>
        <rFont val="Calibri"/>
        <family val="2"/>
        <charset val="204"/>
        <scheme val="minor"/>
      </rPr>
      <t xml:space="preserve">2022 </t>
    </r>
    <r>
      <rPr>
        <sz val="11"/>
        <color theme="1"/>
        <rFont val="Calibri"/>
        <family val="2"/>
        <charset val="204"/>
        <scheme val="minor"/>
      </rPr>
      <t>(швы) 88 п.м.</t>
    </r>
  </si>
  <si>
    <t>Снятие средств  Ремонт входных групп 1-2 подьезды</t>
  </si>
  <si>
    <r>
      <t>Договор 27/23 от 08.08.</t>
    </r>
    <r>
      <rPr>
        <sz val="11"/>
        <color rgb="FFFF0000"/>
        <rFont val="Calibri"/>
        <family val="2"/>
        <charset val="204"/>
        <scheme val="minor"/>
      </rPr>
      <t xml:space="preserve">2023 </t>
    </r>
    <r>
      <rPr>
        <sz val="11"/>
        <color theme="1"/>
        <rFont val="Calibri"/>
        <family val="2"/>
        <charset val="204"/>
        <scheme val="minor"/>
      </rPr>
      <t>(кровля, водостоки, стены)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</si>
</sst>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1" fillId="0" borderId="7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4"/>
  <sheetViews>
    <sheetView tabSelected="1" workbookViewId="0">
      <selection activeCell="J27" sqref="J27"/>
    </sheetView>
  </sheetViews>
  <sheetFormatPr defaultRowHeight="15" x14ac:dyDescent="0.25"/>
  <cols>
    <col min="1" max="1" width="19.28515625" style="7" customWidth="1"/>
    <col min="2" max="2" width="16.140625" style="7" customWidth="1"/>
    <col min="3" max="3" width="15.85546875" style="7" customWidth="1"/>
    <col min="4" max="4" width="14.85546875" style="7" customWidth="1"/>
    <col min="5" max="9" width="9.140625" style="7" customWidth="1"/>
    <col min="10" max="10" width="9.28515625" style="7" customWidth="1"/>
    <col min="11" max="11" width="10.7109375" style="7" customWidth="1"/>
    <col min="12" max="12" width="10.42578125" style="7" customWidth="1"/>
    <col min="13" max="13" width="11.85546875" style="7" customWidth="1"/>
    <col min="14" max="14" width="15.28515625" style="7" customWidth="1"/>
    <col min="15" max="15" width="12" style="7" customWidth="1"/>
    <col min="16" max="26" width="15.140625" style="7" customWidth="1"/>
    <col min="27" max="53" width="15.5703125" style="7" customWidth="1"/>
    <col min="54" max="54" width="20.7109375" style="7" customWidth="1"/>
    <col min="55" max="55" width="9.140625" style="7"/>
    <col min="56" max="56" width="9.85546875" style="7" bestFit="1" customWidth="1"/>
    <col min="57" max="16384" width="9.140625" style="7"/>
  </cols>
  <sheetData>
    <row r="1" spans="1:56" ht="15.75" thickBot="1" x14ac:dyDescent="0.3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</row>
    <row r="2" spans="1:56" ht="18.75" x14ac:dyDescent="0.25">
      <c r="A2" s="33" t="s">
        <v>0</v>
      </c>
      <c r="B2" s="35" t="s">
        <v>3</v>
      </c>
      <c r="C2" s="35" t="s">
        <v>6</v>
      </c>
      <c r="D2" s="37">
        <v>2020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41">
        <v>2021</v>
      </c>
      <c r="R2" s="42"/>
      <c r="S2" s="42"/>
      <c r="T2" s="43"/>
      <c r="U2" s="43"/>
      <c r="V2" s="43"/>
      <c r="W2" s="43"/>
      <c r="X2" s="43"/>
      <c r="Y2" s="43"/>
      <c r="Z2" s="43"/>
      <c r="AA2" s="43"/>
      <c r="AB2" s="44"/>
      <c r="AC2" s="38">
        <v>2022</v>
      </c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39" t="s">
        <v>4</v>
      </c>
    </row>
    <row r="3" spans="1:56" s="12" customFormat="1" ht="78" customHeight="1" thickBot="1" x14ac:dyDescent="0.3">
      <c r="A3" s="34"/>
      <c r="B3" s="36"/>
      <c r="C3" s="36"/>
      <c r="D3" s="2" t="s">
        <v>8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9">
        <v>12</v>
      </c>
      <c r="Q3" s="10">
        <v>1</v>
      </c>
      <c r="R3" s="11">
        <v>2</v>
      </c>
      <c r="S3" s="11">
        <v>3</v>
      </c>
      <c r="T3" s="11">
        <v>4</v>
      </c>
      <c r="U3" s="11">
        <v>5</v>
      </c>
      <c r="V3" s="11">
        <v>6</v>
      </c>
      <c r="W3" s="11">
        <v>7</v>
      </c>
      <c r="X3" s="11">
        <v>8</v>
      </c>
      <c r="Y3" s="11">
        <v>9</v>
      </c>
      <c r="Z3" s="11">
        <v>10</v>
      </c>
      <c r="AA3" s="11">
        <v>11</v>
      </c>
      <c r="AB3" s="11">
        <v>12</v>
      </c>
      <c r="AC3" s="11">
        <v>1</v>
      </c>
      <c r="AD3" s="11">
        <v>2</v>
      </c>
      <c r="AE3" s="11">
        <v>3</v>
      </c>
      <c r="AF3" s="11">
        <v>4</v>
      </c>
      <c r="AG3" s="11">
        <v>5</v>
      </c>
      <c r="AH3" s="11">
        <v>6</v>
      </c>
      <c r="AI3" s="11">
        <v>7</v>
      </c>
      <c r="AJ3" s="11">
        <v>8</v>
      </c>
      <c r="AK3" s="11">
        <v>9</v>
      </c>
      <c r="AL3" s="11">
        <v>10</v>
      </c>
      <c r="AM3" s="11">
        <v>11</v>
      </c>
      <c r="AN3" s="11">
        <v>12</v>
      </c>
      <c r="AO3" s="11">
        <v>1</v>
      </c>
      <c r="AP3" s="11">
        <v>2</v>
      </c>
      <c r="AQ3" s="11">
        <v>3</v>
      </c>
      <c r="AR3" s="11">
        <v>4</v>
      </c>
      <c r="AS3" s="11">
        <v>5</v>
      </c>
      <c r="AT3" s="11">
        <v>6</v>
      </c>
      <c r="AU3" s="11">
        <v>7</v>
      </c>
      <c r="AV3" s="11">
        <v>8</v>
      </c>
      <c r="AW3" s="11">
        <v>9</v>
      </c>
      <c r="AX3" s="11">
        <v>10</v>
      </c>
      <c r="AY3" s="11">
        <v>11</v>
      </c>
      <c r="AZ3" s="11">
        <v>12</v>
      </c>
      <c r="BA3" s="11">
        <v>1</v>
      </c>
      <c r="BB3" s="40"/>
    </row>
    <row r="4" spans="1:56" ht="18.75" x14ac:dyDescent="0.3">
      <c r="A4" s="13" t="s">
        <v>10</v>
      </c>
      <c r="B4" s="14">
        <v>4185.8999999999996</v>
      </c>
      <c r="C4" s="1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7"/>
    </row>
    <row r="5" spans="1:56" ht="18.75" x14ac:dyDescent="0.25">
      <c r="A5" s="28" t="s">
        <v>1</v>
      </c>
      <c r="B5" s="29"/>
      <c r="C5" s="15">
        <v>4</v>
      </c>
      <c r="D5" s="16"/>
      <c r="E5" s="16"/>
      <c r="F5" s="16"/>
      <c r="G5" s="16"/>
      <c r="H5" s="16"/>
      <c r="I5" s="16"/>
      <c r="J5" s="16">
        <f>B4*C5</f>
        <v>16743.599999999999</v>
      </c>
      <c r="K5" s="16">
        <f>C5*B4</f>
        <v>16743.599999999999</v>
      </c>
      <c r="L5" s="16">
        <f>C5*B4</f>
        <v>16743.599999999999</v>
      </c>
      <c r="M5" s="16">
        <v>16743.599999999999</v>
      </c>
      <c r="N5" s="16">
        <v>16743.599999999999</v>
      </c>
      <c r="O5" s="16">
        <v>16743.599999999999</v>
      </c>
      <c r="P5" s="16">
        <v>16743.599999999999</v>
      </c>
      <c r="Q5" s="16">
        <v>16743.599999999999</v>
      </c>
      <c r="R5" s="16">
        <v>16743.599999999999</v>
      </c>
      <c r="S5" s="16">
        <v>16743.599999999999</v>
      </c>
      <c r="T5" s="16">
        <v>16743.599999999999</v>
      </c>
      <c r="U5" s="16">
        <v>16743.599999999999</v>
      </c>
      <c r="V5" s="16">
        <v>16743.599999999999</v>
      </c>
      <c r="W5" s="18">
        <v>16743.599999999999</v>
      </c>
      <c r="X5" s="18">
        <v>16743.599999999999</v>
      </c>
      <c r="Y5" s="18">
        <v>16743.599999999999</v>
      </c>
      <c r="Z5" s="18">
        <v>16743.599999999999</v>
      </c>
      <c r="AA5" s="18">
        <v>16743.599999999999</v>
      </c>
      <c r="AB5" s="18">
        <v>16743.599999999999</v>
      </c>
      <c r="AC5" s="18">
        <v>16743.599999999999</v>
      </c>
      <c r="AD5" s="18">
        <v>16743.599999999999</v>
      </c>
      <c r="AE5" s="18">
        <v>16743.599999999999</v>
      </c>
      <c r="AF5" s="18">
        <v>16743.599999999999</v>
      </c>
      <c r="AG5" s="18">
        <v>16743.599999999999</v>
      </c>
      <c r="AH5" s="18">
        <v>16743.599999999999</v>
      </c>
      <c r="AI5" s="18">
        <v>16743.599999999999</v>
      </c>
      <c r="AJ5" s="18">
        <v>16743.599999999999</v>
      </c>
      <c r="AK5" s="18">
        <v>16743.599999999999</v>
      </c>
      <c r="AL5" s="18">
        <v>16743.599999999999</v>
      </c>
      <c r="AM5" s="18">
        <v>16743.599999999999</v>
      </c>
      <c r="AN5" s="18">
        <v>16743.599999999999</v>
      </c>
      <c r="AO5" s="18">
        <v>16743.599999999999</v>
      </c>
      <c r="AP5" s="18">
        <v>16743.599999999999</v>
      </c>
      <c r="AQ5" s="18">
        <v>16743.599999999999</v>
      </c>
      <c r="AR5" s="18">
        <v>16743.599999999999</v>
      </c>
      <c r="AS5" s="18">
        <v>16743.599999999999</v>
      </c>
      <c r="AT5" s="18">
        <v>16743.599999999999</v>
      </c>
      <c r="AU5" s="18">
        <v>16743.599999999999</v>
      </c>
      <c r="AV5" s="18">
        <v>16743.599999999999</v>
      </c>
      <c r="AW5" s="18">
        <v>16743.599999999999</v>
      </c>
      <c r="AX5" s="18">
        <v>16743.599999999999</v>
      </c>
      <c r="AY5" s="18">
        <v>16743.599999999999</v>
      </c>
      <c r="AZ5" s="18">
        <v>16743.599999999999</v>
      </c>
      <c r="BA5" s="18"/>
      <c r="BB5" s="6">
        <f t="shared" ref="BB5:BB13" si="0">SUM(D5:BA5)</f>
        <v>719974.79999999946</v>
      </c>
    </row>
    <row r="6" spans="1:56" ht="18.75" x14ac:dyDescent="0.25">
      <c r="A6" s="28" t="s">
        <v>2</v>
      </c>
      <c r="B6" s="29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6">
        <f t="shared" si="0"/>
        <v>0</v>
      </c>
    </row>
    <row r="7" spans="1:56" ht="45.75" thickBot="1" x14ac:dyDescent="0.3">
      <c r="A7" s="24" t="s">
        <v>5</v>
      </c>
      <c r="B7" s="19" t="s">
        <v>16</v>
      </c>
      <c r="C7" s="8">
        <v>74800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22"/>
      <c r="AD7" s="18"/>
      <c r="AE7" s="18"/>
      <c r="AF7" s="18"/>
      <c r="AG7" s="18"/>
      <c r="AH7" s="18"/>
      <c r="AI7" s="18">
        <v>0</v>
      </c>
      <c r="AJ7" s="18">
        <v>74800</v>
      </c>
      <c r="AK7" s="18">
        <v>0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6">
        <f t="shared" si="0"/>
        <v>74800</v>
      </c>
      <c r="BD7" s="7">
        <f>49660-49252.25</f>
        <v>407.75</v>
      </c>
    </row>
    <row r="8" spans="1:56" ht="75.75" thickBot="1" x14ac:dyDescent="0.3">
      <c r="A8" s="1" t="s">
        <v>17</v>
      </c>
      <c r="B8" s="19" t="s">
        <v>18</v>
      </c>
      <c r="C8" s="8">
        <v>235452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22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>
        <v>70635</v>
      </c>
      <c r="AX8" s="18">
        <v>164817</v>
      </c>
      <c r="AY8" s="18"/>
      <c r="AZ8" s="18"/>
      <c r="BA8" s="18"/>
      <c r="BB8" s="6">
        <f t="shared" si="0"/>
        <v>235452</v>
      </c>
      <c r="BD8" s="7">
        <f>49660-49252.25</f>
        <v>407.75</v>
      </c>
    </row>
    <row r="9" spans="1:56" ht="45.75" thickBot="1" x14ac:dyDescent="0.3">
      <c r="A9" s="24" t="s">
        <v>5</v>
      </c>
      <c r="B9" s="19" t="s">
        <v>15</v>
      </c>
      <c r="C9" s="8">
        <v>49660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8"/>
      <c r="R9" s="18"/>
      <c r="S9" s="18"/>
      <c r="T9" s="18"/>
      <c r="U9" s="18"/>
      <c r="V9" s="18"/>
      <c r="W9" s="18"/>
      <c r="X9" s="18"/>
      <c r="Y9" s="18">
        <v>49252.25</v>
      </c>
      <c r="Z9" s="18">
        <v>407.75</v>
      </c>
      <c r="AA9" s="18"/>
      <c r="AB9" s="18"/>
      <c r="AC9" s="22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6">
        <f t="shared" si="0"/>
        <v>49660</v>
      </c>
      <c r="BD9" s="7">
        <f>49660-49252.25</f>
        <v>407.75</v>
      </c>
    </row>
    <row r="10" spans="1:56" ht="30" x14ac:dyDescent="0.25">
      <c r="A10" s="24" t="s">
        <v>5</v>
      </c>
      <c r="B10" s="17" t="s">
        <v>14</v>
      </c>
      <c r="C10" s="8">
        <v>19016.740000000002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8"/>
      <c r="R10" s="18"/>
      <c r="S10" s="18"/>
      <c r="T10" s="18"/>
      <c r="U10" s="18"/>
      <c r="V10" s="18"/>
      <c r="W10" s="18">
        <v>19016.740000000002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6">
        <f t="shared" si="0"/>
        <v>19016.740000000002</v>
      </c>
    </row>
    <row r="11" spans="1:56" ht="30" x14ac:dyDescent="0.25">
      <c r="A11" s="24" t="s">
        <v>5</v>
      </c>
      <c r="B11" s="2" t="s">
        <v>13</v>
      </c>
      <c r="C11" s="8">
        <v>188796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8"/>
      <c r="R11" s="18"/>
      <c r="S11" s="18"/>
      <c r="T11" s="18"/>
      <c r="U11" s="18"/>
      <c r="V11" s="18">
        <v>40410</v>
      </c>
      <c r="W11" s="18">
        <v>148386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6">
        <f t="shared" si="0"/>
        <v>188796</v>
      </c>
    </row>
    <row r="12" spans="1:56" ht="45" x14ac:dyDescent="0.25">
      <c r="A12" s="24" t="s">
        <v>5</v>
      </c>
      <c r="B12" s="31" t="s">
        <v>12</v>
      </c>
      <c r="C12" s="3">
        <v>90668</v>
      </c>
      <c r="D12" s="4"/>
      <c r="E12" s="4"/>
      <c r="F12" s="4"/>
      <c r="G12" s="4"/>
      <c r="H12" s="4"/>
      <c r="I12" s="4"/>
      <c r="J12" s="4"/>
      <c r="K12" s="4"/>
      <c r="L12" s="4"/>
      <c r="M12" s="4">
        <v>30000</v>
      </c>
      <c r="N12" s="4"/>
      <c r="O12" s="4">
        <v>60668</v>
      </c>
      <c r="P12" s="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6">
        <f t="shared" si="0"/>
        <v>90668</v>
      </c>
    </row>
    <row r="13" spans="1:56" ht="30" x14ac:dyDescent="0.25">
      <c r="A13" s="24" t="s">
        <v>5</v>
      </c>
      <c r="B13" s="2" t="s">
        <v>11</v>
      </c>
      <c r="C13" s="3">
        <v>49710.52</v>
      </c>
      <c r="D13" s="4"/>
      <c r="E13" s="4"/>
      <c r="F13" s="4"/>
      <c r="G13" s="4"/>
      <c r="H13" s="4"/>
      <c r="I13" s="4"/>
      <c r="J13" s="4"/>
      <c r="K13" s="4"/>
      <c r="L13" s="4">
        <v>15000</v>
      </c>
      <c r="M13" s="4">
        <v>34710.519999999997</v>
      </c>
      <c r="N13" s="4"/>
      <c r="O13" s="4"/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6">
        <f t="shared" si="0"/>
        <v>49710.52</v>
      </c>
    </row>
    <row r="14" spans="1:56" ht="21" customHeight="1" thickBot="1" x14ac:dyDescent="0.3">
      <c r="A14" s="20" t="s">
        <v>7</v>
      </c>
      <c r="B14" s="30"/>
      <c r="C14" s="21">
        <f>C12+C13+C11++C10+C9+C8</f>
        <v>633303.26</v>
      </c>
      <c r="D14" s="22">
        <f t="shared" ref="D14:I14" si="1">D5+D6+D10+D11+D13</f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>J5+J6+J10+J11-J13-J12</f>
        <v>16743.599999999999</v>
      </c>
      <c r="K14" s="22">
        <f t="shared" ref="K14:P14" si="2">K5+K6+K10+K11-K13-K12</f>
        <v>16743.599999999999</v>
      </c>
      <c r="L14" s="22">
        <f t="shared" si="2"/>
        <v>1743.5999999999985</v>
      </c>
      <c r="M14" s="22">
        <f t="shared" si="2"/>
        <v>-47966.92</v>
      </c>
      <c r="N14" s="22">
        <f t="shared" si="2"/>
        <v>16743.599999999999</v>
      </c>
      <c r="O14" s="22">
        <f t="shared" si="2"/>
        <v>-43924.4</v>
      </c>
      <c r="P14" s="22">
        <f t="shared" si="2"/>
        <v>16743.599999999999</v>
      </c>
      <c r="Q14" s="22">
        <f t="shared" ref="Q14" si="3">Q4+Q5+Q6+Q10-Q13-Q11-Q12</f>
        <v>16743.599999999999</v>
      </c>
      <c r="R14" s="22">
        <f t="shared" ref="R14" si="4">R4+R5+R6+R10-R13-R11-R12</f>
        <v>16743.599999999999</v>
      </c>
      <c r="S14" s="22">
        <f>S4+S5+S6+S10-S13-S11-S12</f>
        <v>16743.599999999999</v>
      </c>
      <c r="T14" s="22">
        <f>T4+T5+T6+T10-T13-T11-T12</f>
        <v>16743.599999999999</v>
      </c>
      <c r="U14" s="22">
        <f>U4+U5+U6+U10-U13-U11-U12</f>
        <v>16743.599999999999</v>
      </c>
      <c r="V14" s="22">
        <f>V4+V5+V6-V10-V13-V11-V12</f>
        <v>-23666.400000000001</v>
      </c>
      <c r="W14" s="22">
        <f>W4+W5+W6-W10-W13-W11-W12</f>
        <v>-150659.14000000001</v>
      </c>
      <c r="X14" s="22">
        <f>X4+X5+X6-X10-X13-X11-X12</f>
        <v>16743.599999999999</v>
      </c>
      <c r="Y14" s="22">
        <f>Y4+Y5+Y6-Y10-Y13-Y11-Y12-Y9</f>
        <v>-32508.65</v>
      </c>
      <c r="Z14" s="22">
        <f>Z4+Z5+Z6-Z10-Z13-Z11-Z12-Z9</f>
        <v>16335.849999999999</v>
      </c>
      <c r="AA14" s="22">
        <f>AA4+AA5+AA6-AA10-AA13-AA11-AA12-AA9</f>
        <v>16743.599999999999</v>
      </c>
      <c r="AB14" s="22">
        <f>AB4+AB5+AB6-AB10-AB13-AB11-AB12-AB9</f>
        <v>16743.599999999999</v>
      </c>
      <c r="AC14" s="22">
        <f t="shared" ref="AC14" si="5">AC4+AC5+AC6-AC10-AC13-AC11-AC12-AC9</f>
        <v>16743.599999999999</v>
      </c>
      <c r="AD14" s="22">
        <f t="shared" ref="AD14:AR14" si="6">AD4+AD5+AD6-AD10-AD13-AD11-AD12-AD9</f>
        <v>16743.599999999999</v>
      </c>
      <c r="AE14" s="22">
        <f t="shared" si="6"/>
        <v>16743.599999999999</v>
      </c>
      <c r="AF14" s="22">
        <f t="shared" si="6"/>
        <v>16743.599999999999</v>
      </c>
      <c r="AG14" s="22">
        <f t="shared" si="6"/>
        <v>16743.599999999999</v>
      </c>
      <c r="AH14" s="22">
        <f t="shared" si="6"/>
        <v>16743.599999999999</v>
      </c>
      <c r="AI14" s="22">
        <f t="shared" si="6"/>
        <v>16743.599999999999</v>
      </c>
      <c r="AJ14" s="22" t="e">
        <f>AJ4+AJ5+AJ6-AJ10-#REF!-AJ7-AJ445-AJ11-AJ12-AJ9</f>
        <v>#REF!</v>
      </c>
      <c r="AK14" s="22">
        <f t="shared" si="6"/>
        <v>16743.599999999999</v>
      </c>
      <c r="AL14" s="22">
        <f t="shared" si="6"/>
        <v>16743.599999999999</v>
      </c>
      <c r="AM14" s="22">
        <f t="shared" si="6"/>
        <v>16743.599999999999</v>
      </c>
      <c r="AN14" s="22">
        <f t="shared" si="6"/>
        <v>16743.599999999999</v>
      </c>
      <c r="AO14" s="22">
        <f t="shared" si="6"/>
        <v>16743.599999999999</v>
      </c>
      <c r="AP14" s="22">
        <f t="shared" si="6"/>
        <v>16743.599999999999</v>
      </c>
      <c r="AQ14" s="22">
        <f t="shared" si="6"/>
        <v>16743.599999999999</v>
      </c>
      <c r="AR14" s="22">
        <f t="shared" si="6"/>
        <v>16743.599999999999</v>
      </c>
      <c r="AS14" s="22">
        <f>AS4+AS5+AS6-AS10-AS13-AS11-AS12-AS9</f>
        <v>16743.599999999999</v>
      </c>
      <c r="AT14" s="22">
        <f>AT4+AT5+AT6-AT10-AT13-AT11-AT12-AT9</f>
        <v>16743.599999999999</v>
      </c>
      <c r="AU14" s="22">
        <f>AU4+AU5+AU6-AU10-AU13-AU11-AU12-AU9</f>
        <v>16743.599999999999</v>
      </c>
      <c r="AV14" s="22">
        <f>AV4+AV5+AV6-AV10-AV13-AV11-AV12-AV9</f>
        <v>16743.599999999999</v>
      </c>
      <c r="AW14" s="22">
        <f>AW4+AW5+AW6-AW10-AW13-AW11-AW12-AW9-AW7-AW8</f>
        <v>-53891.4</v>
      </c>
      <c r="AX14" s="22">
        <f>AX4+AX5+AX6-AX10-AX13-AX11-AX12-AX9-AX7-AX8</f>
        <v>-148073.4</v>
      </c>
      <c r="AY14" s="22">
        <f>AY4+AY5+AY6-AY10-AY13-AY11-AY12-AY9-AY7-AY8</f>
        <v>16743.599999999999</v>
      </c>
      <c r="AZ14" s="22">
        <f>AZ4+AZ5+AZ6-AZ10-AZ13-AZ11-AZ12-AZ9-AZ7-AZ8</f>
        <v>16743.599999999999</v>
      </c>
      <c r="BA14" s="22">
        <f>BA4+BA5+BA6-BA10-BA13-BA11-BA12-BA9-BA7-BA8</f>
        <v>0</v>
      </c>
      <c r="BB14" s="23">
        <f>BB5+BB6-BB10-BB12-BB13-BB11-BB9-BB8-BB7</f>
        <v>11871.539999999455</v>
      </c>
    </row>
  </sheetData>
  <mergeCells count="8">
    <mergeCell ref="A1:BB1"/>
    <mergeCell ref="A2:A3"/>
    <mergeCell ref="B2:B3"/>
    <mergeCell ref="C2:C3"/>
    <mergeCell ref="D2:P2"/>
    <mergeCell ref="BB2:BB3"/>
    <mergeCell ref="Q2:AB2"/>
    <mergeCell ref="AC2:BA2"/>
  </mergeCells>
  <pageMargins left="0" right="0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2024-02-06T06:31:35Z</dcterms:modified>
</cp:coreProperties>
</file>