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5EB6683-259C-4A6E-9F84-1180585D33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definedNames>
    <definedName name="_Hlk14532974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15" i="1" l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I15" i="1"/>
  <c r="H15" i="1"/>
  <c r="G15" i="1"/>
  <c r="F15" i="1"/>
  <c r="E15" i="1"/>
  <c r="D15" i="1"/>
  <c r="C15" i="1"/>
  <c r="BO14" i="1"/>
  <c r="BO13" i="1"/>
  <c r="BO12" i="1"/>
  <c r="BO11" i="1"/>
  <c r="BO10" i="1"/>
  <c r="BO9" i="1"/>
  <c r="BO8" i="1"/>
  <c r="BO7" i="1"/>
  <c r="BO6" i="1"/>
  <c r="L5" i="1"/>
  <c r="L15" i="1" s="1"/>
  <c r="K5" i="1"/>
  <c r="K15" i="1" s="1"/>
  <c r="J5" i="1"/>
  <c r="BO5" i="1" s="1"/>
  <c r="J15" i="1" l="1"/>
</calcChain>
</file>

<file path=xl/sharedStrings.xml><?xml version="1.0" encoding="utf-8"?>
<sst xmlns="http://schemas.openxmlformats.org/spreadsheetml/2006/main" count="27" uniqueCount="22">
  <si>
    <t>Адреса МКД</t>
  </si>
  <si>
    <t>резерв</t>
  </si>
  <si>
    <t>аренда 1</t>
  </si>
  <si>
    <t>Площадь жилых</t>
  </si>
  <si>
    <t>итого нарастающим итогом с начала года</t>
  </si>
  <si>
    <t>Снятие средств</t>
  </si>
  <si>
    <t>Размер резерва (руб/кв.м.), аренды (руб.)</t>
  </si>
  <si>
    <t>Итого по дому</t>
  </si>
  <si>
    <t>12            2019 г.</t>
  </si>
  <si>
    <t>Л-107</t>
  </si>
  <si>
    <t>Договор 6/20 от 24.07.2020</t>
  </si>
  <si>
    <t>Договор №39/20 от 14.09.2020</t>
  </si>
  <si>
    <t>Договор №5/21 от 23.06.2021</t>
  </si>
  <si>
    <t>Изготовление скамеек 1,2 п</t>
  </si>
  <si>
    <t>Договор 7/21 от 09.07.2021 (швы) 76,4 п.м.</t>
  </si>
  <si>
    <r>
      <t>Договор 7/22 от 30.05.</t>
    </r>
    <r>
      <rPr>
        <sz val="11"/>
        <color rgb="FFFF0000"/>
        <rFont val="Calibri"/>
        <family val="2"/>
        <charset val="204"/>
        <scheme val="minor"/>
      </rPr>
      <t xml:space="preserve">2022 </t>
    </r>
    <r>
      <rPr>
        <sz val="11"/>
        <color theme="1"/>
        <rFont val="Calibri"/>
        <family val="2"/>
        <charset val="204"/>
        <scheme val="minor"/>
      </rPr>
      <t>(швы) 88 п.м.</t>
    </r>
  </si>
  <si>
    <t>Снятие средств  Ремонт входных групп 1-2 подьезды</t>
  </si>
  <si>
    <r>
      <t>Договор 27/23 от 08.08.</t>
    </r>
    <r>
      <rPr>
        <sz val="11"/>
        <color rgb="FFFF0000"/>
        <rFont val="Calibri"/>
        <family val="2"/>
        <charset val="204"/>
        <scheme val="minor"/>
      </rPr>
      <t xml:space="preserve">2023 </t>
    </r>
    <r>
      <rPr>
        <sz val="11"/>
        <color theme="1"/>
        <rFont val="Calibri"/>
        <family val="2"/>
        <charset val="204"/>
        <scheme val="minor"/>
      </rPr>
      <t>(кровля, водостоки, стены)</t>
    </r>
  </si>
  <si>
    <t xml:space="preserve">Договор 05/23/0706 от 29.12.2023 Ростелеком с 01.01.2024               </t>
  </si>
  <si>
    <t>Снятие средств  Ремонт полов 1п. 9-6 этажи</t>
  </si>
  <si>
    <r>
      <t>Договор 3/24 от 22.04.</t>
    </r>
    <r>
      <rPr>
        <sz val="11"/>
        <color rgb="FFFF0000"/>
        <rFont val="Calibri"/>
        <family val="2"/>
        <charset val="204"/>
        <scheme val="minor"/>
      </rPr>
      <t xml:space="preserve">2024 </t>
    </r>
    <r>
      <rPr>
        <sz val="11"/>
        <color theme="1"/>
        <rFont val="Calibri"/>
        <family val="2"/>
        <charset val="204"/>
        <scheme val="minor"/>
      </rPr>
      <t>(полы)</t>
    </r>
  </si>
  <si>
    <t>Расходование целевых средств на ТР по Ленинградскому 107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</si>
</sst>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0" fillId="0" borderId="5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0" xfId="0" applyFill="1"/>
    <xf numFmtId="0" fontId="0" fillId="0" borderId="8" xfId="0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0" fontId="0" fillId="0" borderId="8" xfId="0" applyBorder="1"/>
    <xf numFmtId="0" fontId="2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21" xfId="0" applyFont="1" applyBorder="1"/>
    <xf numFmtId="0" fontId="3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5"/>
  <sheetViews>
    <sheetView tabSelected="1" workbookViewId="0">
      <selection sqref="A1:BO1"/>
    </sheetView>
  </sheetViews>
  <sheetFormatPr defaultRowHeight="15" x14ac:dyDescent="0.25"/>
  <cols>
    <col min="1" max="1" width="19.28515625" customWidth="1"/>
    <col min="2" max="2" width="16.140625" customWidth="1"/>
    <col min="3" max="3" width="15.85546875" customWidth="1"/>
    <col min="4" max="4" width="14.85546875" customWidth="1"/>
    <col min="5" max="9" width="9.140625" customWidth="1"/>
    <col min="10" max="10" width="9.28515625" customWidth="1"/>
    <col min="11" max="11" width="10.7109375" customWidth="1"/>
    <col min="12" max="12" width="10.42578125" customWidth="1"/>
    <col min="13" max="13" width="11.85546875" customWidth="1"/>
    <col min="14" max="14" width="15.28515625" customWidth="1"/>
    <col min="15" max="15" width="12" customWidth="1"/>
    <col min="16" max="26" width="15.140625" customWidth="1"/>
    <col min="27" max="28" width="15.5703125" customWidth="1"/>
    <col min="29" max="29" width="15.5703125" style="31" customWidth="1"/>
    <col min="30" max="63" width="15.5703125" customWidth="1"/>
    <col min="64" max="64" width="15.5703125" style="31" customWidth="1"/>
    <col min="65" max="66" width="15.5703125" customWidth="1"/>
    <col min="67" max="67" width="20.7109375" customWidth="1"/>
    <col min="69" max="69" width="9.85546875" bestFit="1" customWidth="1"/>
  </cols>
  <sheetData>
    <row r="1" spans="1:67" ht="15.75" thickBot="1" x14ac:dyDescent="0.3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18.75" customHeight="1" x14ac:dyDescent="0.25">
      <c r="A2" s="2" t="s">
        <v>0</v>
      </c>
      <c r="B2" s="3" t="s">
        <v>3</v>
      </c>
      <c r="C2" s="3" t="s">
        <v>6</v>
      </c>
      <c r="D2" s="4">
        <v>2020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>
        <v>2021</v>
      </c>
      <c r="R2" s="7"/>
      <c r="S2" s="7"/>
      <c r="T2" s="8"/>
      <c r="U2" s="8"/>
      <c r="V2" s="8"/>
      <c r="W2" s="8"/>
      <c r="X2" s="8"/>
      <c r="Y2" s="8"/>
      <c r="Z2" s="8"/>
      <c r="AA2" s="8"/>
      <c r="AB2" s="9"/>
      <c r="AC2" s="5">
        <v>2022</v>
      </c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7">
        <v>2023</v>
      </c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7">
        <v>2024</v>
      </c>
      <c r="BB2" s="9"/>
      <c r="BC2" s="9"/>
      <c r="BD2" s="9"/>
      <c r="BE2" s="9"/>
      <c r="BF2" s="9"/>
      <c r="BG2" s="9"/>
      <c r="BH2" s="9"/>
      <c r="BI2" s="9"/>
      <c r="BJ2" s="9"/>
      <c r="BK2" s="9"/>
      <c r="BL2" s="10"/>
      <c r="BM2" s="5">
        <v>2025</v>
      </c>
      <c r="BN2" s="10"/>
      <c r="BO2" s="11" t="s">
        <v>4</v>
      </c>
    </row>
    <row r="3" spans="1:67" s="20" customFormat="1" ht="78" customHeight="1" thickBot="1" x14ac:dyDescent="0.3">
      <c r="A3" s="12"/>
      <c r="B3" s="13"/>
      <c r="C3" s="13"/>
      <c r="D3" s="14" t="s">
        <v>8</v>
      </c>
      <c r="E3" s="14">
        <v>1</v>
      </c>
      <c r="F3" s="14">
        <v>2</v>
      </c>
      <c r="G3" s="14">
        <v>3</v>
      </c>
      <c r="H3" s="14">
        <v>4</v>
      </c>
      <c r="I3" s="14">
        <v>5</v>
      </c>
      <c r="J3" s="14">
        <v>6</v>
      </c>
      <c r="K3" s="14">
        <v>7</v>
      </c>
      <c r="L3" s="14">
        <v>8</v>
      </c>
      <c r="M3" s="14">
        <v>9</v>
      </c>
      <c r="N3" s="14">
        <v>10</v>
      </c>
      <c r="O3" s="14">
        <v>11</v>
      </c>
      <c r="P3" s="15">
        <v>12</v>
      </c>
      <c r="Q3" s="16">
        <v>1</v>
      </c>
      <c r="R3" s="17">
        <v>2</v>
      </c>
      <c r="S3" s="17">
        <v>3</v>
      </c>
      <c r="T3" s="17">
        <v>4</v>
      </c>
      <c r="U3" s="17">
        <v>5</v>
      </c>
      <c r="V3" s="17">
        <v>6</v>
      </c>
      <c r="W3" s="17">
        <v>7</v>
      </c>
      <c r="X3" s="17">
        <v>8</v>
      </c>
      <c r="Y3" s="17">
        <v>9</v>
      </c>
      <c r="Z3" s="17">
        <v>10</v>
      </c>
      <c r="AA3" s="17">
        <v>11</v>
      </c>
      <c r="AB3" s="17">
        <v>12</v>
      </c>
      <c r="AC3" s="18">
        <v>1</v>
      </c>
      <c r="AD3" s="17">
        <v>2</v>
      </c>
      <c r="AE3" s="17">
        <v>3</v>
      </c>
      <c r="AF3" s="17">
        <v>4</v>
      </c>
      <c r="AG3" s="17">
        <v>5</v>
      </c>
      <c r="AH3" s="17">
        <v>6</v>
      </c>
      <c r="AI3" s="17">
        <v>7</v>
      </c>
      <c r="AJ3" s="17">
        <v>8</v>
      </c>
      <c r="AK3" s="17">
        <v>9</v>
      </c>
      <c r="AL3" s="17">
        <v>10</v>
      </c>
      <c r="AM3" s="17">
        <v>11</v>
      </c>
      <c r="AN3" s="17">
        <v>12</v>
      </c>
      <c r="AO3" s="17">
        <v>1</v>
      </c>
      <c r="AP3" s="17">
        <v>2</v>
      </c>
      <c r="AQ3" s="17">
        <v>3</v>
      </c>
      <c r="AR3" s="17">
        <v>4</v>
      </c>
      <c r="AS3" s="17">
        <v>5</v>
      </c>
      <c r="AT3" s="17">
        <v>6</v>
      </c>
      <c r="AU3" s="17">
        <v>7</v>
      </c>
      <c r="AV3" s="17">
        <v>8</v>
      </c>
      <c r="AW3" s="17">
        <v>9</v>
      </c>
      <c r="AX3" s="17">
        <v>10</v>
      </c>
      <c r="AY3" s="17">
        <v>11</v>
      </c>
      <c r="AZ3" s="17">
        <v>12</v>
      </c>
      <c r="BA3" s="17">
        <v>1</v>
      </c>
      <c r="BB3" s="17">
        <v>2</v>
      </c>
      <c r="BC3" s="17">
        <v>3</v>
      </c>
      <c r="BD3" s="17">
        <v>4</v>
      </c>
      <c r="BE3" s="17">
        <v>5</v>
      </c>
      <c r="BF3" s="17">
        <v>6</v>
      </c>
      <c r="BG3" s="17">
        <v>7</v>
      </c>
      <c r="BH3" s="17">
        <v>8</v>
      </c>
      <c r="BI3" s="17">
        <v>9</v>
      </c>
      <c r="BJ3" s="17">
        <v>10</v>
      </c>
      <c r="BK3" s="17">
        <v>11</v>
      </c>
      <c r="BL3" s="18">
        <v>12</v>
      </c>
      <c r="BM3" s="17">
        <v>1</v>
      </c>
      <c r="BN3" s="17">
        <v>2</v>
      </c>
      <c r="BO3" s="19"/>
    </row>
    <row r="4" spans="1:67" ht="18.75" x14ac:dyDescent="0.3">
      <c r="A4" s="21" t="s">
        <v>9</v>
      </c>
      <c r="B4" s="22">
        <v>4185.8999999999996</v>
      </c>
      <c r="C4" s="2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5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5"/>
      <c r="BM4" s="44"/>
      <c r="BN4" s="44"/>
      <c r="BO4" s="46"/>
    </row>
    <row r="5" spans="1:67" ht="18.75" x14ac:dyDescent="0.25">
      <c r="A5" s="23" t="s">
        <v>1</v>
      </c>
      <c r="B5" s="43"/>
      <c r="C5" s="24">
        <v>4</v>
      </c>
      <c r="D5" s="25"/>
      <c r="E5" s="25"/>
      <c r="F5" s="25"/>
      <c r="G5" s="25"/>
      <c r="H5" s="25"/>
      <c r="I5" s="25"/>
      <c r="J5" s="25">
        <f>B4*C5</f>
        <v>16743.599999999999</v>
      </c>
      <c r="K5" s="25">
        <f>C5*B4</f>
        <v>16743.599999999999</v>
      </c>
      <c r="L5" s="25">
        <f>C5*B4</f>
        <v>16743.599999999999</v>
      </c>
      <c r="M5" s="25">
        <v>16743.599999999999</v>
      </c>
      <c r="N5" s="25">
        <v>16743.599999999999</v>
      </c>
      <c r="O5" s="25">
        <v>16743.599999999999</v>
      </c>
      <c r="P5" s="25">
        <v>16743.599999999999</v>
      </c>
      <c r="Q5" s="25">
        <v>16743.599999999999</v>
      </c>
      <c r="R5" s="25">
        <v>16743.599999999999</v>
      </c>
      <c r="S5" s="25">
        <v>16743.599999999999</v>
      </c>
      <c r="T5" s="25">
        <v>16743.599999999999</v>
      </c>
      <c r="U5" s="25">
        <v>16743.599999999999</v>
      </c>
      <c r="V5" s="25">
        <v>16743.599999999999</v>
      </c>
      <c r="W5" s="28">
        <v>16743.599999999999</v>
      </c>
      <c r="X5" s="28">
        <v>16743.599999999999</v>
      </c>
      <c r="Y5" s="28">
        <v>16743.599999999999</v>
      </c>
      <c r="Z5" s="28">
        <v>16743.599999999999</v>
      </c>
      <c r="AA5" s="28">
        <v>16743.599999999999</v>
      </c>
      <c r="AB5" s="28">
        <v>16743.599999999999</v>
      </c>
      <c r="AC5" s="29">
        <v>16743.599999999999</v>
      </c>
      <c r="AD5" s="28">
        <v>16743.599999999999</v>
      </c>
      <c r="AE5" s="28">
        <v>16743.599999999999</v>
      </c>
      <c r="AF5" s="28">
        <v>16743.599999999999</v>
      </c>
      <c r="AG5" s="28">
        <v>16743.599999999999</v>
      </c>
      <c r="AH5" s="28">
        <v>16743.599999999999</v>
      </c>
      <c r="AI5" s="28">
        <v>16743.599999999999</v>
      </c>
      <c r="AJ5" s="28">
        <v>16743.599999999999</v>
      </c>
      <c r="AK5" s="28">
        <v>16743.599999999999</v>
      </c>
      <c r="AL5" s="28">
        <v>16743.599999999999</v>
      </c>
      <c r="AM5" s="28">
        <v>16743.599999999999</v>
      </c>
      <c r="AN5" s="28">
        <v>16743.599999999999</v>
      </c>
      <c r="AO5" s="28">
        <v>16743.599999999999</v>
      </c>
      <c r="AP5" s="28">
        <v>16743.599999999999</v>
      </c>
      <c r="AQ5" s="28">
        <v>16743.599999999999</v>
      </c>
      <c r="AR5" s="28">
        <v>16743.599999999999</v>
      </c>
      <c r="AS5" s="28">
        <v>16743.599999999999</v>
      </c>
      <c r="AT5" s="28">
        <v>16743.599999999999</v>
      </c>
      <c r="AU5" s="28">
        <v>16743.599999999999</v>
      </c>
      <c r="AV5" s="28">
        <v>16743.599999999999</v>
      </c>
      <c r="AW5" s="28">
        <v>16743.599999999999</v>
      </c>
      <c r="AX5" s="28">
        <v>16743.599999999999</v>
      </c>
      <c r="AY5" s="28">
        <v>16743.599999999999</v>
      </c>
      <c r="AZ5" s="28">
        <v>16743.599999999999</v>
      </c>
      <c r="BA5" s="28">
        <v>16743.599999999999</v>
      </c>
      <c r="BB5" s="28">
        <v>16743.599999999999</v>
      </c>
      <c r="BC5" s="28">
        <v>16743.599999999999</v>
      </c>
      <c r="BD5" s="28">
        <v>16743.599999999999</v>
      </c>
      <c r="BE5" s="28">
        <v>16743.599999999999</v>
      </c>
      <c r="BF5" s="28">
        <v>16743.599999999999</v>
      </c>
      <c r="BG5" s="28">
        <v>16743.599999999999</v>
      </c>
      <c r="BH5" s="28">
        <v>16743.599999999999</v>
      </c>
      <c r="BI5" s="28">
        <v>16743.599999999999</v>
      </c>
      <c r="BJ5" s="28">
        <v>16743.599999999999</v>
      </c>
      <c r="BK5" s="28">
        <v>16743.599999999999</v>
      </c>
      <c r="BL5" s="28">
        <v>16743.599999999999</v>
      </c>
      <c r="BM5" s="28">
        <v>16743.599999999999</v>
      </c>
      <c r="BN5" s="28"/>
      <c r="BO5" s="26">
        <f t="shared" ref="BO5:BO14" si="0">SUM(D5:BN5)</f>
        <v>937641.59999999916</v>
      </c>
    </row>
    <row r="6" spans="1:67" ht="75" x14ac:dyDescent="0.25">
      <c r="A6" s="23" t="s">
        <v>2</v>
      </c>
      <c r="B6" s="27" t="s">
        <v>18</v>
      </c>
      <c r="C6" s="24">
        <v>334.87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9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>
        <v>334.87</v>
      </c>
      <c r="BB6" s="28">
        <v>334.87</v>
      </c>
      <c r="BC6" s="28">
        <v>334.87</v>
      </c>
      <c r="BD6" s="28"/>
      <c r="BE6" s="28"/>
      <c r="BF6" s="28"/>
      <c r="BG6" s="28"/>
      <c r="BH6" s="28"/>
      <c r="BI6" s="28"/>
      <c r="BJ6" s="28"/>
      <c r="BK6" s="28"/>
      <c r="BL6" s="29"/>
      <c r="BM6" s="28"/>
      <c r="BN6" s="28"/>
      <c r="BO6" s="26">
        <f t="shared" si="0"/>
        <v>1004.61</v>
      </c>
    </row>
    <row r="7" spans="1:67" ht="45.75" thickBot="1" x14ac:dyDescent="0.3">
      <c r="A7" s="32" t="s">
        <v>19</v>
      </c>
      <c r="B7" s="36" t="s">
        <v>20</v>
      </c>
      <c r="C7" s="33">
        <v>286311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47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>
        <v>95000</v>
      </c>
      <c r="BE7" s="28"/>
      <c r="BF7" s="28"/>
      <c r="BG7" s="28"/>
      <c r="BH7" s="28">
        <v>60000</v>
      </c>
      <c r="BI7" s="28">
        <v>131311</v>
      </c>
      <c r="BJ7" s="28"/>
      <c r="BK7" s="28"/>
      <c r="BL7" s="29"/>
      <c r="BM7" s="28"/>
      <c r="BN7" s="28"/>
      <c r="BO7" s="26">
        <f t="shared" si="0"/>
        <v>286311</v>
      </c>
    </row>
    <row r="8" spans="1:67" ht="45.75" thickBot="1" x14ac:dyDescent="0.3">
      <c r="A8" s="38" t="s">
        <v>5</v>
      </c>
      <c r="B8" s="36" t="s">
        <v>15</v>
      </c>
      <c r="C8" s="33">
        <v>74800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47"/>
      <c r="AD8" s="28"/>
      <c r="AE8" s="28"/>
      <c r="AF8" s="28"/>
      <c r="AG8" s="28"/>
      <c r="AH8" s="28"/>
      <c r="AI8" s="28">
        <v>0</v>
      </c>
      <c r="AJ8" s="28">
        <v>74800</v>
      </c>
      <c r="AK8" s="28">
        <v>0</v>
      </c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9"/>
      <c r="BM8" s="28"/>
      <c r="BN8" s="28"/>
      <c r="BO8" s="26">
        <f t="shared" si="0"/>
        <v>74800</v>
      </c>
    </row>
    <row r="9" spans="1:67" ht="75.75" thickBot="1" x14ac:dyDescent="0.3">
      <c r="A9" s="32" t="s">
        <v>16</v>
      </c>
      <c r="B9" s="36" t="s">
        <v>17</v>
      </c>
      <c r="C9" s="33">
        <v>235452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47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>
        <v>70635</v>
      </c>
      <c r="AX9" s="28">
        <v>164817</v>
      </c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9"/>
      <c r="BM9" s="28"/>
      <c r="BN9" s="28"/>
      <c r="BO9" s="26">
        <f t="shared" si="0"/>
        <v>235452</v>
      </c>
    </row>
    <row r="10" spans="1:67" ht="45.75" thickBot="1" x14ac:dyDescent="0.3">
      <c r="A10" s="38" t="s">
        <v>5</v>
      </c>
      <c r="B10" s="36" t="s">
        <v>14</v>
      </c>
      <c r="C10" s="33">
        <v>49660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8"/>
      <c r="R10" s="28"/>
      <c r="S10" s="28"/>
      <c r="T10" s="28"/>
      <c r="U10" s="28"/>
      <c r="V10" s="28"/>
      <c r="W10" s="28"/>
      <c r="X10" s="28"/>
      <c r="Y10" s="28">
        <v>49252.25</v>
      </c>
      <c r="Z10" s="28">
        <v>407.75</v>
      </c>
      <c r="AA10" s="28"/>
      <c r="AB10" s="28"/>
      <c r="AC10" s="47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9"/>
      <c r="BM10" s="28"/>
      <c r="BN10" s="28"/>
      <c r="BO10" s="26">
        <f t="shared" si="0"/>
        <v>49660</v>
      </c>
    </row>
    <row r="11" spans="1:67" ht="30" x14ac:dyDescent="0.25">
      <c r="A11" s="38" t="s">
        <v>5</v>
      </c>
      <c r="B11" s="27" t="s">
        <v>13</v>
      </c>
      <c r="C11" s="33">
        <v>19016.740000000002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8"/>
      <c r="R11" s="28"/>
      <c r="S11" s="28"/>
      <c r="T11" s="28"/>
      <c r="U11" s="28"/>
      <c r="V11" s="28"/>
      <c r="W11" s="28">
        <v>19016.740000000002</v>
      </c>
      <c r="X11" s="28"/>
      <c r="Y11" s="28"/>
      <c r="Z11" s="28"/>
      <c r="AA11" s="28"/>
      <c r="AB11" s="28"/>
      <c r="AC11" s="29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9"/>
      <c r="BM11" s="28"/>
      <c r="BN11" s="28"/>
      <c r="BO11" s="26">
        <f t="shared" si="0"/>
        <v>19016.740000000002</v>
      </c>
    </row>
    <row r="12" spans="1:67" ht="30" x14ac:dyDescent="0.25">
      <c r="A12" s="38" t="s">
        <v>5</v>
      </c>
      <c r="B12" s="14" t="s">
        <v>12</v>
      </c>
      <c r="C12" s="33">
        <v>188796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8"/>
      <c r="R12" s="28"/>
      <c r="S12" s="28"/>
      <c r="T12" s="28"/>
      <c r="U12" s="28"/>
      <c r="V12" s="28">
        <v>40410</v>
      </c>
      <c r="W12" s="28">
        <v>148386</v>
      </c>
      <c r="X12" s="28"/>
      <c r="Y12" s="28"/>
      <c r="Z12" s="28"/>
      <c r="AA12" s="28"/>
      <c r="AB12" s="28"/>
      <c r="AC12" s="29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9"/>
      <c r="BM12" s="28"/>
      <c r="BN12" s="28"/>
      <c r="BO12" s="26">
        <f t="shared" si="0"/>
        <v>188796</v>
      </c>
    </row>
    <row r="13" spans="1:67" ht="45" x14ac:dyDescent="0.25">
      <c r="A13" s="38" t="s">
        <v>5</v>
      </c>
      <c r="B13" s="14" t="s">
        <v>11</v>
      </c>
      <c r="C13" s="37">
        <v>90668</v>
      </c>
      <c r="D13" s="34"/>
      <c r="E13" s="34"/>
      <c r="F13" s="34"/>
      <c r="G13" s="34"/>
      <c r="H13" s="34"/>
      <c r="I13" s="34"/>
      <c r="J13" s="34"/>
      <c r="K13" s="34"/>
      <c r="L13" s="34"/>
      <c r="M13" s="34">
        <v>30000</v>
      </c>
      <c r="N13" s="34"/>
      <c r="O13" s="34">
        <v>60668</v>
      </c>
      <c r="P13" s="34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0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0"/>
      <c r="BM13" s="35"/>
      <c r="BN13" s="35"/>
      <c r="BO13" s="26">
        <f t="shared" si="0"/>
        <v>90668</v>
      </c>
    </row>
    <row r="14" spans="1:67" ht="30.75" thickBot="1" x14ac:dyDescent="0.3">
      <c r="A14" s="38" t="s">
        <v>5</v>
      </c>
      <c r="B14" s="14" t="s">
        <v>10</v>
      </c>
      <c r="C14" s="37">
        <v>49710.52</v>
      </c>
      <c r="D14" s="34"/>
      <c r="E14" s="34"/>
      <c r="F14" s="34"/>
      <c r="G14" s="34"/>
      <c r="H14" s="34"/>
      <c r="I14" s="34"/>
      <c r="J14" s="34"/>
      <c r="K14" s="34"/>
      <c r="L14" s="34">
        <v>15000</v>
      </c>
      <c r="M14" s="34">
        <v>34710.519999999997</v>
      </c>
      <c r="N14" s="34"/>
      <c r="O14" s="34"/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0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0"/>
      <c r="BM14" s="35"/>
      <c r="BN14" s="35"/>
      <c r="BO14" s="39">
        <f t="shared" si="0"/>
        <v>49710.52</v>
      </c>
    </row>
    <row r="15" spans="1:67" ht="21" customHeight="1" thickBot="1" x14ac:dyDescent="0.3">
      <c r="A15" s="48" t="s">
        <v>7</v>
      </c>
      <c r="B15" s="51"/>
      <c r="C15" s="49">
        <f>C13+C14+C12++C11+C10+C9+C8+C7</f>
        <v>994414.26</v>
      </c>
      <c r="D15" s="50">
        <f t="shared" ref="D15:I15" si="1">D5+D6+D11+D12+D14</f>
        <v>0</v>
      </c>
      <c r="E15" s="50">
        <f t="shared" si="1"/>
        <v>0</v>
      </c>
      <c r="F15" s="50">
        <f t="shared" si="1"/>
        <v>0</v>
      </c>
      <c r="G15" s="50">
        <f t="shared" si="1"/>
        <v>0</v>
      </c>
      <c r="H15" s="50">
        <f t="shared" si="1"/>
        <v>0</v>
      </c>
      <c r="I15" s="50">
        <f t="shared" si="1"/>
        <v>0</v>
      </c>
      <c r="J15" s="40">
        <f t="shared" ref="J15:BC15" si="2">J5+J6-J11-J13-J14-J12-J10-J9-J8</f>
        <v>16743.599999999999</v>
      </c>
      <c r="K15" s="40">
        <f t="shared" si="2"/>
        <v>16743.599999999999</v>
      </c>
      <c r="L15" s="40">
        <f t="shared" si="2"/>
        <v>1743.5999999999985</v>
      </c>
      <c r="M15" s="40">
        <f t="shared" si="2"/>
        <v>-47966.92</v>
      </c>
      <c r="N15" s="40">
        <f t="shared" si="2"/>
        <v>16743.599999999999</v>
      </c>
      <c r="O15" s="40">
        <f t="shared" si="2"/>
        <v>-43924.4</v>
      </c>
      <c r="P15" s="40">
        <f t="shared" si="2"/>
        <v>16743.599999999999</v>
      </c>
      <c r="Q15" s="40">
        <f t="shared" si="2"/>
        <v>16743.599999999999</v>
      </c>
      <c r="R15" s="40">
        <f t="shared" si="2"/>
        <v>16743.599999999999</v>
      </c>
      <c r="S15" s="40">
        <f t="shared" si="2"/>
        <v>16743.599999999999</v>
      </c>
      <c r="T15" s="40">
        <f t="shared" si="2"/>
        <v>16743.599999999999</v>
      </c>
      <c r="U15" s="40">
        <f t="shared" si="2"/>
        <v>16743.599999999999</v>
      </c>
      <c r="V15" s="40">
        <f t="shared" si="2"/>
        <v>-23666.400000000001</v>
      </c>
      <c r="W15" s="40">
        <f t="shared" si="2"/>
        <v>-150659.14000000001</v>
      </c>
      <c r="X15" s="40">
        <f t="shared" si="2"/>
        <v>16743.599999999999</v>
      </c>
      <c r="Y15" s="40">
        <f t="shared" si="2"/>
        <v>-32508.65</v>
      </c>
      <c r="Z15" s="40">
        <f t="shared" si="2"/>
        <v>16335.849999999999</v>
      </c>
      <c r="AA15" s="40">
        <f t="shared" si="2"/>
        <v>16743.599999999999</v>
      </c>
      <c r="AB15" s="40">
        <f t="shared" si="2"/>
        <v>16743.599999999999</v>
      </c>
      <c r="AC15" s="52">
        <f t="shared" si="2"/>
        <v>16743.599999999999</v>
      </c>
      <c r="AD15" s="40">
        <f t="shared" si="2"/>
        <v>16743.599999999999</v>
      </c>
      <c r="AE15" s="40">
        <f t="shared" si="2"/>
        <v>16743.599999999999</v>
      </c>
      <c r="AF15" s="40">
        <f t="shared" si="2"/>
        <v>16743.599999999999</v>
      </c>
      <c r="AG15" s="40">
        <f t="shared" si="2"/>
        <v>16743.599999999999</v>
      </c>
      <c r="AH15" s="40">
        <f t="shared" si="2"/>
        <v>16743.599999999999</v>
      </c>
      <c r="AI15" s="40">
        <f t="shared" si="2"/>
        <v>16743.599999999999</v>
      </c>
      <c r="AJ15" s="40">
        <f t="shared" si="2"/>
        <v>-58056.4</v>
      </c>
      <c r="AK15" s="40">
        <f t="shared" si="2"/>
        <v>16743.599999999999</v>
      </c>
      <c r="AL15" s="40">
        <f t="shared" si="2"/>
        <v>16743.599999999999</v>
      </c>
      <c r="AM15" s="40">
        <f t="shared" si="2"/>
        <v>16743.599999999999</v>
      </c>
      <c r="AN15" s="40">
        <f t="shared" si="2"/>
        <v>16743.599999999999</v>
      </c>
      <c r="AO15" s="40">
        <f t="shared" si="2"/>
        <v>16743.599999999999</v>
      </c>
      <c r="AP15" s="40">
        <f t="shared" si="2"/>
        <v>16743.599999999999</v>
      </c>
      <c r="AQ15" s="40">
        <f t="shared" si="2"/>
        <v>16743.599999999999</v>
      </c>
      <c r="AR15" s="40">
        <f t="shared" si="2"/>
        <v>16743.599999999999</v>
      </c>
      <c r="AS15" s="40">
        <f t="shared" si="2"/>
        <v>16743.599999999999</v>
      </c>
      <c r="AT15" s="40">
        <f t="shared" si="2"/>
        <v>16743.599999999999</v>
      </c>
      <c r="AU15" s="40">
        <f t="shared" si="2"/>
        <v>16743.599999999999</v>
      </c>
      <c r="AV15" s="40">
        <f t="shared" si="2"/>
        <v>16743.599999999999</v>
      </c>
      <c r="AW15" s="40">
        <f t="shared" si="2"/>
        <v>-53891.4</v>
      </c>
      <c r="AX15" s="40">
        <f t="shared" si="2"/>
        <v>-148073.4</v>
      </c>
      <c r="AY15" s="40">
        <f t="shared" si="2"/>
        <v>16743.599999999999</v>
      </c>
      <c r="AZ15" s="40">
        <f t="shared" si="2"/>
        <v>16743.599999999999</v>
      </c>
      <c r="BA15" s="40">
        <f t="shared" si="2"/>
        <v>17078.469999999998</v>
      </c>
      <c r="BB15" s="40">
        <f t="shared" si="2"/>
        <v>17078.469999999998</v>
      </c>
      <c r="BC15" s="40">
        <f t="shared" si="2"/>
        <v>17078.469999999998</v>
      </c>
      <c r="BD15" s="40">
        <f t="shared" ref="BD15:BO15" si="3">BD5+BD6-BD11-BD13-BD14-BD12-BD10-BD9-BD8-BD7</f>
        <v>-78256.399999999994</v>
      </c>
      <c r="BE15" s="40">
        <f t="shared" si="3"/>
        <v>16743.599999999999</v>
      </c>
      <c r="BF15" s="40">
        <f t="shared" si="3"/>
        <v>16743.599999999999</v>
      </c>
      <c r="BG15" s="40">
        <f t="shared" si="3"/>
        <v>16743.599999999999</v>
      </c>
      <c r="BH15" s="40">
        <f t="shared" si="3"/>
        <v>-43256.4</v>
      </c>
      <c r="BI15" s="40">
        <f t="shared" si="3"/>
        <v>-114567.4</v>
      </c>
      <c r="BJ15" s="40">
        <f t="shared" si="3"/>
        <v>16743.599999999999</v>
      </c>
      <c r="BK15" s="40">
        <f t="shared" si="3"/>
        <v>16743.599999999999</v>
      </c>
      <c r="BL15" s="52">
        <f t="shared" si="3"/>
        <v>16743.599999999999</v>
      </c>
      <c r="BM15" s="40">
        <f t="shared" si="3"/>
        <v>16743.599999999999</v>
      </c>
      <c r="BN15" s="40">
        <f t="shared" si="3"/>
        <v>0</v>
      </c>
      <c r="BO15" s="41">
        <f>BO5+BO6-BO11-BO13-BO14-BO12-BO10-BO9-BO8-BO7</f>
        <v>-55768.050000000861</v>
      </c>
    </row>
  </sheetData>
  <mergeCells count="11">
    <mergeCell ref="A2:A3"/>
    <mergeCell ref="B2:B3"/>
    <mergeCell ref="C2:C3"/>
    <mergeCell ref="D2:P2"/>
    <mergeCell ref="Q2:AB2"/>
    <mergeCell ref="A1:BO1"/>
    <mergeCell ref="AC2:AN2"/>
    <mergeCell ref="AO2:AZ2"/>
    <mergeCell ref="BA2:BL2"/>
    <mergeCell ref="BM2:BN2"/>
    <mergeCell ref="BO2:BO3"/>
  </mergeCells>
  <pageMargins left="0" right="0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2025-02-19T08:23:58Z</dcterms:modified>
</cp:coreProperties>
</file>